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90" windowHeight="6090" tabRatio="927" firstSheet="3" activeTab="3"/>
  </bookViews>
  <sheets>
    <sheet name="Формат ФСТ" sheetId="1" r:id="rId1"/>
    <sheet name="1 приложение 1.1" sheetId="2" r:id="rId2"/>
    <sheet name="2 приложение 1.2." sheetId="3" r:id="rId3"/>
    <sheet name="приложение 1.3" sheetId="4" r:id="rId4"/>
    <sheet name="приложение 1.4" sheetId="5" r:id="rId5"/>
    <sheet name="4 приложение 2.2" sheetId="6" r:id="rId6"/>
    <sheet name="5 приложение 3.1" sheetId="7" r:id="rId7"/>
    <sheet name="6 приложение 3.2" sheetId="8" r:id="rId8"/>
    <sheet name="7 приложение 4.1" sheetId="9" r:id="rId9"/>
    <sheet name="8 приложение 4.2" sheetId="10" r:id="rId10"/>
    <sheet name="9 приложение 5" sheetId="11" r:id="rId11"/>
    <sheet name="приложение 14" sheetId="12" r:id="rId12"/>
    <sheet name="Лист1" sheetId="13" r:id="rId13"/>
  </sheets>
  <definedNames>
    <definedName name="_xlnm.Print_Area" localSheetId="1">'1 приложение 1.1'!$A$1:$AI$57</definedName>
    <definedName name="_xlnm.Print_Area" localSheetId="2">'2 приложение 1.2.'!$A$1:$AJ$64</definedName>
    <definedName name="_xlnm.Print_Area" localSheetId="5">'4 приложение 2.2'!$A$1:$AA$79</definedName>
    <definedName name="_xlnm.Print_Area" localSheetId="6">'5 приложение 3.1'!$A$1:$H$1652</definedName>
    <definedName name="_xlnm.Print_Area" localSheetId="7">'6 приложение 3.2'!$A$1:$C$1281</definedName>
    <definedName name="_xlnm.Print_Area" localSheetId="8">'7 приложение 4.1'!$A$1:$G$90</definedName>
    <definedName name="_xlnm.Print_Area" localSheetId="9">'8 приложение 4.2'!$A$2:$H$47</definedName>
    <definedName name="_xlnm.Print_Area" localSheetId="10">'9 приложение 5'!$A$1:$F$91</definedName>
    <definedName name="_xlnm.Print_Area" localSheetId="3">'приложение 1.3'!$A$1:$CA$59</definedName>
    <definedName name="_xlnm.Print_Area" localSheetId="11">'приложение 14'!$A$1:$L$137</definedName>
    <definedName name="_xlnm.Print_Area" localSheetId="0">'Формат ФСТ'!$A$15:$E$48</definedName>
  </definedNames>
  <calcPr calcMode="manual" fullCalcOnLoad="1"/>
</workbook>
</file>

<file path=xl/sharedStrings.xml><?xml version="1.0" encoding="utf-8"?>
<sst xmlns="http://schemas.openxmlformats.org/spreadsheetml/2006/main" count="6197" uniqueCount="710">
  <si>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</si>
  <si>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</si>
  <si>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</si>
  <si>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</si>
  <si>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</si>
  <si>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</si>
  <si>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</si>
  <si>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</si>
  <si>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</si>
  <si>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</si>
  <si>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</si>
  <si>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</si>
  <si>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</si>
  <si>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</si>
  <si>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1.3.</t>
  </si>
  <si>
    <t>№№</t>
  </si>
  <si>
    <t>Источник финансирования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</si>
  <si>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</si>
  <si>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</si>
  <si>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</si>
  <si>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</si>
  <si>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</si>
  <si>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</si>
  <si>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</si>
  <si>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</si>
  <si>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</si>
  <si>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</si>
  <si>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</si>
  <si>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</si>
  <si>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</si>
  <si>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</si>
  <si>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</si>
  <si>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</si>
  <si>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</si>
  <si>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</si>
  <si>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</si>
  <si>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</si>
  <si>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</si>
  <si>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</si>
  <si>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</si>
  <si>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</si>
  <si>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</si>
  <si>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</si>
  <si>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</si>
  <si>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</si>
  <si>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</si>
  <si>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</si>
  <si>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</si>
  <si>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</si>
  <si>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</si>
  <si>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</si>
  <si>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</si>
  <si>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</si>
  <si>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МВт, Гкал/час, км, МВА</t>
  </si>
  <si>
    <t>млн.рублей</t>
  </si>
  <si>
    <t>Показатели</t>
  </si>
  <si>
    <t xml:space="preserve">   Всего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</si>
  <si>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</si>
  <si>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</si>
  <si>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</si>
  <si>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</si>
  <si>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</si>
  <si>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</si>
  <si>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</si>
  <si>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</si>
  <si>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</si>
  <si>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</si>
  <si>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</si>
  <si>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</si>
  <si>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</si>
  <si>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</si>
  <si>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</si>
  <si>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</si>
  <si>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</si>
  <si>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</si>
  <si>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</si>
  <si>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</si>
  <si>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</si>
  <si>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</si>
  <si>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</si>
  <si>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</si>
  <si>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</si>
  <si>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</si>
  <si>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</si>
  <si>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</si>
  <si>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</si>
  <si>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</si>
  <si>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</si>
  <si>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</si>
  <si>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</si>
  <si>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</si>
  <si>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</si>
  <si>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</si>
  <si>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</si>
  <si>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</si>
  <si>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</si>
  <si>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</si>
  <si>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</si>
  <si>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</si>
  <si>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</si>
  <si>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</si>
  <si>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</si>
  <si>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</si>
  <si>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</si>
  <si>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</si>
  <si>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</si>
  <si>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</si>
  <si>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</si>
  <si>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</si>
  <si>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>Полная 
стоимость 
строительства **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</si>
  <si>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</si>
  <si>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</si>
  <si>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</si>
  <si>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</si>
  <si>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</si>
  <si>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</si>
  <si>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</si>
  <si>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</si>
  <si>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</si>
  <si>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Остаточная стоимость строительства **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</si>
  <si>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</si>
  <si>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</si>
  <si>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</si>
  <si>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</si>
  <si>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</si>
  <si>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</si>
  <si>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</si>
  <si>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</si>
  <si>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</si>
  <si>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Наименование</t>
  </si>
  <si>
    <t>Тип</t>
  </si>
  <si>
    <t>Организационный этап</t>
  </si>
  <si>
    <t>3.1.</t>
  </si>
  <si>
    <t>3.2.</t>
  </si>
  <si>
    <t>3.3.</t>
  </si>
  <si>
    <t>5.4.</t>
  </si>
  <si>
    <t>Испытания и ввод в эксплуатацию</t>
  </si>
  <si>
    <t>Комплексное опробование оборудования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</si>
  <si>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</si>
  <si>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</si>
  <si>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</si>
  <si>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</si>
  <si>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</si>
  <si>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</si>
  <si>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</si>
  <si>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</si>
  <si>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</si>
  <si>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</si>
  <si>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</si>
  <si>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</si>
  <si>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</si>
  <si>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</si>
  <si>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</si>
  <si>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</si>
  <si>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</si>
  <si>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</si>
  <si>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</si>
  <si>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</si>
  <si>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</si>
  <si>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</si>
  <si>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</si>
  <si>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</si>
  <si>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</si>
  <si>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</si>
  <si>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</si>
  <si>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</si>
  <si>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</si>
  <si>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</si>
  <si>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</si>
  <si>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</si>
  <si>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</si>
  <si>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</si>
  <si>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</si>
  <si>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</si>
  <si>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</si>
  <si>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</si>
  <si>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</si>
  <si>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</si>
  <si>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</si>
  <si>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</si>
  <si>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</si>
  <si>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</si>
  <si>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</si>
  <si>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</si>
  <si>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</si>
  <si>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</si>
  <si>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</si>
  <si>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</si>
  <si>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</si>
  <si>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</si>
  <si>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</si>
  <si>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</si>
  <si>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</si>
  <si>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</si>
  <si>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</si>
  <si>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</si>
  <si>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</si>
  <si>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</si>
  <si>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</si>
  <si>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</si>
  <si>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</si>
  <si>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</si>
  <si>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</si>
  <si>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</si>
  <si>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</si>
  <si>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</si>
  <si>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</si>
  <si>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</si>
  <si>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</si>
  <si>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</si>
  <si>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</si>
  <si>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</si>
  <si>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</si>
  <si>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</si>
  <si>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</si>
  <si>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</si>
  <si>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</si>
  <si>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</si>
  <si>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</si>
  <si>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</si>
  <si>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</si>
  <si>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</si>
  <si>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</si>
  <si>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М.П.</t>
  </si>
  <si>
    <t>Прочее новое строительство</t>
  </si>
  <si>
    <t>Объем финансирования****</t>
  </si>
  <si>
    <t>Объем финансирования
 [отчетный год]</t>
  </si>
  <si>
    <t>Примечание: для сетевых объектов с разделением объектов на ПС, ВЛ и КЛ</t>
  </si>
  <si>
    <t>от «___»________2010 г. №____</t>
  </si>
  <si>
    <t>NPV, 
млн.
рублей</t>
  </si>
  <si>
    <t>для ОГК/ТГК, в том числе</t>
  </si>
  <si>
    <t>ДПМ</t>
  </si>
  <si>
    <t>вне ДПМ</t>
  </si>
  <si>
    <t>решаемые 
задачи *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</si>
  <si>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</si>
  <si>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</si>
  <si>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</si>
  <si>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</si>
  <si>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</si>
  <si>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</si>
  <si>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</si>
  <si>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</si>
  <si>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</si>
  <si>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</si>
  <si>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</si>
  <si>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</si>
  <si>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</si>
  <si>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Остаток собственных средств на начало года</t>
  </si>
  <si>
    <t>1.1.4.</t>
  </si>
  <si>
    <t>Уровень тарифов</t>
  </si>
  <si>
    <t>Стоимость объекта,
млн.рублей</t>
  </si>
  <si>
    <t>в соответствии 
с проектно-
сметной 
документацией ***</t>
  </si>
  <si>
    <t>в соответствии 
с проектно-
сметной 
документацией
***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</si>
  <si>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</si>
  <si>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</si>
  <si>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</si>
  <si>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</si>
  <si>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</si>
  <si>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</si>
  <si>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Показатели 
экономической эффективноскти реализации инвестиционного 
проекта ****</t>
  </si>
  <si>
    <t>** - для сетевых компаний, переодящих на метод тарифного регулирования RAB, горизонт планирования может быть больше</t>
  </si>
  <si>
    <t>Наименование объекта*</t>
  </si>
  <si>
    <t>Плановый объем финансирования, млн. руб.**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</si>
  <si>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</si>
  <si>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</si>
  <si>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</si>
  <si>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</si>
  <si>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</si>
  <si>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</si>
  <si>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</si>
  <si>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</si>
  <si>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</si>
  <si>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</si>
  <si>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</si>
  <si>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</si>
  <si>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</si>
  <si>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</si>
  <si>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Приложение  № 1.2</t>
  </si>
  <si>
    <t>Приложение  № 1.1</t>
  </si>
  <si>
    <t>Приложение  № 1.4</t>
  </si>
  <si>
    <t>Приложение  № 3.1</t>
  </si>
  <si>
    <t>Приложение  № 3.2</t>
  </si>
  <si>
    <t>план***</t>
  </si>
  <si>
    <t>** - в ценах отчетного года</t>
  </si>
  <si>
    <t>*** - план, согласно утвержденной инвестиционной программе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</si>
  <si>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</si>
  <si>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</si>
  <si>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</si>
  <si>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</si>
  <si>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</si>
  <si>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</si>
  <si>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</si>
  <si>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</si>
  <si>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</si>
  <si>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4.2</t>
  </si>
  <si>
    <t>Приложение  № 4.1</t>
  </si>
  <si>
    <t>Приложение  № 2.2</t>
  </si>
  <si>
    <t>Технические характеристики объектов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</si>
  <si>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</si>
  <si>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</si>
  <si>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</si>
  <si>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</si>
  <si>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
Гкал/час</t>
  </si>
  <si>
    <t>тепловая энергия, 
Гкал/час</t>
  </si>
  <si>
    <t>**** приложить финансовую модель по проекту (приложение 2.3)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</si>
  <si>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</si>
  <si>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</si>
  <si>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</si>
  <si>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* - заполняется в соответствии с приложением 3.2</t>
  </si>
  <si>
    <t>Выручка от основной деятельности (передача и распределение электроэнергии)</t>
  </si>
  <si>
    <t>Выручка от оказания услуг по договорам подряда</t>
  </si>
  <si>
    <t xml:space="preserve">Выручка от продажи мощности на оптовом рынке </t>
  </si>
  <si>
    <t xml:space="preserve">Чистая прибыль (убыток) </t>
  </si>
  <si>
    <t>Заключение договора на разработку проектной документации</t>
  </si>
  <si>
    <t>Заключение договора подряда</t>
  </si>
  <si>
    <t>Подготовка плащадки строительства для подстанций, трассы для ЛЭП</t>
  </si>
  <si>
    <t>Получение разрешения на ввод объекта в эксплуатацию</t>
  </si>
  <si>
    <t>Ввод в эксплуатацию объекта сетевого строительства</t>
  </si>
  <si>
    <t>С/П</t>
  </si>
  <si>
    <t>Московская область</t>
  </si>
  <si>
    <t>-</t>
  </si>
  <si>
    <t>Повышение надежности и улучшение качественных показателей электроснабжения потребителей, снижение затрат на ремонтно-восстановительные работы, снижение потерь в сети.</t>
  </si>
  <si>
    <t>г. Королев Московская область</t>
  </si>
  <si>
    <t>Покупка потерь</t>
  </si>
  <si>
    <t>ВСЕГО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</si>
  <si>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</si>
  <si>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</si>
  <si>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</si>
  <si>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</si>
  <si>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</si>
  <si>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</si>
  <si>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</si>
  <si>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</si>
  <si>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</si>
  <si>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</si>
  <si>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</si>
  <si>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</si>
  <si>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</si>
  <si>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</si>
  <si>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</si>
  <si>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</si>
  <si>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</si>
  <si>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</si>
  <si>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____________(Н.А. Байбакова)</t>
  </si>
  <si>
    <t>План 
финансирова-ния 
текущего года</t>
  </si>
  <si>
    <t>Мощ-ность, МВА</t>
  </si>
  <si>
    <t>мощн-ость, МВт</t>
  </si>
  <si>
    <t>3</t>
  </si>
  <si>
    <t>2</t>
  </si>
  <si>
    <t>не выполнено</t>
  </si>
  <si>
    <t>Выручка от прочей деятельности (от технологического присоединения заявителей)</t>
  </si>
  <si>
    <t>Выручка от основной деятельности 
(передача электроэнергии)</t>
  </si>
  <si>
    <t>НДС</t>
  </si>
  <si>
    <t>«04» августа 2011 года</t>
  </si>
  <si>
    <t>Директор ОАО "Королевская электросеть"</t>
  </si>
  <si>
    <t>год 
начала 
строительства</t>
  </si>
  <si>
    <t>Выручка от оказания услуг по передаче электроэнергии абонентам ОАО "Мосэнергосбыт"</t>
  </si>
  <si>
    <t>Утверждаю:</t>
  </si>
  <si>
    <t xml:space="preserve">  </t>
  </si>
  <si>
    <t>Наименование  проектов, объектов и работ</t>
  </si>
  <si>
    <t>Район</t>
  </si>
  <si>
    <t>Сроки выполнения работ (проектов)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</si>
  <si>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</si>
  <si>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</si>
  <si>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</si>
  <si>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</si>
  <si>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</si>
  <si>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Амортизация отчетного года</t>
  </si>
  <si>
    <t>Прибыль отчетного года</t>
  </si>
  <si>
    <t>1</t>
  </si>
  <si>
    <t xml:space="preserve">ИТОГО </t>
  </si>
  <si>
    <t>Техническое перевооружение и реконструкция, в.т.ч.:</t>
  </si>
  <si>
    <t>км</t>
  </si>
  <si>
    <t>МВА</t>
  </si>
  <si>
    <t>2016 год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</si>
  <si>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</si>
  <si>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</si>
  <si>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</si>
  <si>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</si>
  <si>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</si>
  <si>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</si>
  <si>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</si>
  <si>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</si>
  <si>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</si>
  <si>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</si>
  <si>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16</t>
  </si>
  <si>
    <t>17</t>
  </si>
  <si>
    <t>АСБлУ 3*185</t>
  </si>
  <si>
    <t>N20XA8ED7-AR 3*50+P50</t>
  </si>
  <si>
    <t>от « 24 » марта 2010 г. № 114</t>
  </si>
  <si>
    <t>Прочие цели</t>
  </si>
  <si>
    <t>Окончание</t>
  </si>
  <si>
    <t>Сметная стоимость в тек. ценах, без НДС (тыс.руб)</t>
  </si>
  <si>
    <t>Технические характеристики реконструируемых объектов</t>
  </si>
  <si>
    <t xml:space="preserve">Министр энергетики Московской области  </t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</si>
  <si>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</si>
  <si>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</si>
  <si>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</si>
  <si>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</si>
  <si>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t>млн. руб.</t>
  </si>
  <si>
    <t>итого</t>
  </si>
  <si>
    <t>IV кв.</t>
  </si>
  <si>
    <t>III кв.</t>
  </si>
  <si>
    <t>II кв.</t>
  </si>
  <si>
    <t>I кв.</t>
  </si>
  <si>
    <t>Ввод основных средств сетевых организаций</t>
  </si>
  <si>
    <t>Первоначальная стоимость вводимых основных средств (без НДС)**</t>
  </si>
  <si>
    <t>Вывод мощностей</t>
  </si>
  <si>
    <t>Ввод мощностей *</t>
  </si>
  <si>
    <t>Наименование проекта</t>
  </si>
  <si>
    <t>Примечание</t>
  </si>
  <si>
    <t>дефектная ведомость, год ввода в эксплуатацию - 1958, износ 100%</t>
  </si>
  <si>
    <t>дефектная ведомость, год ввода в эксплуатацию - 1953, износ 100%</t>
  </si>
  <si>
    <t>дефектная ведомость, год ввода в эксплуатацию - 1927, износ 100%</t>
  </si>
  <si>
    <t>* план в соответствии с утвержденной инвестиционной программой</t>
  </si>
  <si>
    <t>план*</t>
  </si>
  <si>
    <t xml:space="preserve">Привлеченные средства, в т.ч.: </t>
  </si>
  <si>
    <t>в т.ч. Средства от доп. эмиссии акций</t>
  </si>
  <si>
    <t>в том числе от технологического присоединения потребителей</t>
  </si>
  <si>
    <t>в том числе от технологического присоединения генерации</t>
  </si>
  <si>
    <t>в том числе от технологического присоединения (для электросетевых компаний)</t>
  </si>
  <si>
    <t xml:space="preserve">в том числе прибыль со свободного сектора </t>
  </si>
  <si>
    <t>в том числе инвестиционная составляющая в тарифе</t>
  </si>
  <si>
    <t>** - план, согласно утвержденной инвестиционной программе</t>
  </si>
  <si>
    <t>* - в ценах отчетного года</t>
  </si>
  <si>
    <t>план**</t>
  </si>
  <si>
    <t>Осталось профинансировать по результатам отчетного периода *</t>
  </si>
  <si>
    <t xml:space="preserve">Остаток стоимости на начало года * </t>
  </si>
  <si>
    <t>Приложение  № 14</t>
  </si>
  <si>
    <t>2017 год</t>
  </si>
  <si>
    <t>2018 год</t>
  </si>
  <si>
    <t>2019 год</t>
  </si>
  <si>
    <t>План 2017 года</t>
  </si>
  <si>
    <t>План 2018 года</t>
  </si>
  <si>
    <t>План 2019 года</t>
  </si>
  <si>
    <t>2016</t>
  </si>
  <si>
    <t>2017</t>
  </si>
  <si>
    <t>2019</t>
  </si>
  <si>
    <t>2018</t>
  </si>
  <si>
    <t>АСБлУ 3*150</t>
  </si>
  <si>
    <t>АСБлУ 3*240</t>
  </si>
  <si>
    <t>СИП Торсада 3*70+70, 2*16,4*16</t>
  </si>
  <si>
    <t>ТМГСУ-100кВа-2шт,ТМГСУ-160кВа-2шт,</t>
  </si>
  <si>
    <t>ТМГСУ-63кВа-5шт,ТМГСУ-100кВа-4шт,ТМГ 11 6/0,4кВ-250кВа-1шт</t>
  </si>
  <si>
    <t>ТМГ 11 6/0,4кВ 250кВа-4шт</t>
  </si>
  <si>
    <t>АСБлУ 3*120</t>
  </si>
  <si>
    <t xml:space="preserve">ТМГСУ-100кВА 2 шт, ТМГСУ-160кВА -1шт, ТМГСУ-63кВА-2шт, ТМГ 11 6/0,4 кВ-160кВА-1шт. </t>
  </si>
  <si>
    <t xml:space="preserve">План 2017 года </t>
  </si>
  <si>
    <t xml:space="preserve">План 2019 года </t>
  </si>
  <si>
    <t>Год начала
строитель- ства</t>
  </si>
  <si>
    <t>Год ввода в 
эксплуата- цию</t>
  </si>
  <si>
    <t xml:space="preserve">План 2018 года </t>
  </si>
  <si>
    <t>июль 2019г.</t>
  </si>
  <si>
    <t>апрель            2019 г.</t>
  </si>
  <si>
    <t>июль 2018г.</t>
  </si>
  <si>
    <t>апрель            2018 г.</t>
  </si>
  <si>
    <t>июнь  2018г.</t>
  </si>
  <si>
    <t>март   2018г</t>
  </si>
  <si>
    <t>февраль  2018г.</t>
  </si>
  <si>
    <t>январь  2018г.</t>
  </si>
  <si>
    <t>январь                 2018 г.</t>
  </si>
  <si>
    <t>декабрь           2017 г.</t>
  </si>
  <si>
    <t>ноябрь           2017 г.</t>
  </si>
  <si>
    <t>октябрь           2017 г.</t>
  </si>
  <si>
    <t>июль 2017г.</t>
  </si>
  <si>
    <t>факт 1 квартал</t>
  </si>
  <si>
    <t>дефектная ведомость, год ввода в эксплуатацию -1988г., износ 100%</t>
  </si>
  <si>
    <t>дефектная ведомость, год ввода в эксплуатацию -1948г,1995г., износ 100%</t>
  </si>
  <si>
    <t>дефектная ведомость, год ввода в эксплуатацию -1958г.,1993г. износ 100%</t>
  </si>
  <si>
    <t>Технические условия</t>
  </si>
  <si>
    <t>Тезнические условия</t>
  </si>
  <si>
    <t>дефектная ведомость, год ввода в эксплуатацию 1995г., износ 100 %</t>
  </si>
  <si>
    <t>октябрь  2018г</t>
  </si>
  <si>
    <t>ноябрь 2018г</t>
  </si>
  <si>
    <t>ноябрь            2018 г.</t>
  </si>
  <si>
    <t>ноябрь           2018 г.</t>
  </si>
  <si>
    <t>ноябрь                 2018 г.</t>
  </si>
  <si>
    <t>декабрь 2018г</t>
  </si>
  <si>
    <t>январь                 2019 г.</t>
  </si>
  <si>
    <t>октябрь  2019г</t>
  </si>
  <si>
    <t>ноябрь 2019г</t>
  </si>
  <si>
    <t>ноябрь            2019 г.</t>
  </si>
  <si>
    <t>декабрь 2019г</t>
  </si>
  <si>
    <t>Приложение № 1.3</t>
  </si>
  <si>
    <t>____________(Г.М.Крук)</t>
  </si>
  <si>
    <t>____________(Г.М. Крук)</t>
  </si>
  <si>
    <t>Приобретение высоковольтной лаборатории</t>
  </si>
  <si>
    <t>План 2020 года</t>
  </si>
  <si>
    <t xml:space="preserve">План 2020 года </t>
  </si>
  <si>
    <t>2020</t>
  </si>
  <si>
    <t>Итого за счет регулируемых тарифов 2016-2020 г.г. (тыс.руб)</t>
  </si>
  <si>
    <t>Проектная мощность/ 
протяженность сетей (МВт/Гкал/ч/км/МВА)</t>
  </si>
  <si>
    <t>Генеральный директор АО "Королевская электросеть"</t>
  </si>
  <si>
    <t xml:space="preserve">Укрупненный сетевой график выполнения инвестиционного проекта АО "Королевская электросеть"  </t>
  </si>
  <si>
    <t>Генеральный директор АО "Королевская электросеть"                                                              Г.М. Крук</t>
  </si>
  <si>
    <t>Генеральный директор  АО "Королевская электросеть"</t>
  </si>
  <si>
    <t>Контрольные этапы реализации инвестиционного проекта АО "Королевская электросеть"</t>
  </si>
  <si>
    <t>Финансовый план  АО "Королевская электросеть" на период реализации инвестиционной программы
(заполняется по финансированию)</t>
  </si>
  <si>
    <t>Источники финансирования инвестиционных программ АО "Королевская электросеть"
(в прогнозных ценах соответствующих лет), млн. рублей</t>
  </si>
  <si>
    <t>Отчет об исполнении финансового плана АО "Королевская электросеть"
(заполняется по финансированию)</t>
  </si>
  <si>
    <t>График реализации инвестиционной программы АО "Королевская электросеть" *, млн. рублей с НДС
(представляется ежегодно до 15 декабря года, предшествующего плановому)</t>
  </si>
  <si>
    <t>Перечень инвестиционных проектов инвестиционной программы АО "Королевская электросеть" и план их финансирования</t>
  </si>
  <si>
    <t>октябрь           2017г.</t>
  </si>
  <si>
    <t>ноябрь           2017г.</t>
  </si>
  <si>
    <t>май    2018г.</t>
  </si>
  <si>
    <t>январь 2019г</t>
  </si>
  <si>
    <t>март 2019г</t>
  </si>
  <si>
    <t>февраль 2019г</t>
  </si>
  <si>
    <t>январь 2020г</t>
  </si>
  <si>
    <t>февраль 2020г</t>
  </si>
  <si>
    <t>март 2020г</t>
  </si>
  <si>
    <t>январь                 2020 г.</t>
  </si>
  <si>
    <t>апрель            2020 г.</t>
  </si>
  <si>
    <t>июль 2020г.</t>
  </si>
  <si>
    <t>октябрь  2020г</t>
  </si>
  <si>
    <t>ноябрь 2020г</t>
  </si>
  <si>
    <t>ноябрь            2020 г.</t>
  </si>
  <si>
    <t>ноябрь           2020г.</t>
  </si>
  <si>
    <t>ноябрь                 2020 г.</t>
  </si>
  <si>
    <t>декабрь 2020г</t>
  </si>
  <si>
    <t>2015 год</t>
  </si>
  <si>
    <t>Протяжен-ность сетей, км</t>
  </si>
  <si>
    <t xml:space="preserve"> Мощность трансформа-торов,МВА</t>
  </si>
  <si>
    <t>Физические параметры объекта</t>
  </si>
  <si>
    <t>Коли- чество, шт</t>
  </si>
  <si>
    <t>шт</t>
  </si>
  <si>
    <t>Ввод объектов</t>
  </si>
  <si>
    <t>Монтаж силовой кабельной линии КЛ- 6 кВ от РУ-6 кВ РТП-1519  до вновь устанавливаемых БКТП, взамен выбывающих основных фондов в мкр. Первомайский</t>
  </si>
  <si>
    <t>Монтаж высоковольтных воздушных линий  ВЛК-6 кВ  от РУ-6 кВ БКТП до РУ-6 кВ  монтируемых  СТП, взамен выбывающих основных фондов в мкр. Первомайский</t>
  </si>
  <si>
    <t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t>
  </si>
  <si>
    <t>Замена оборудования РУ-6кВ РТП-1526, по адресу: г. Короолев, ул. Сакко и Ванцетти, д. 11 Е</t>
  </si>
  <si>
    <t>Строительство линии 237 ТП-303 КТП-305 взамен выбывающих основных фондов, по адресу: пос. Образцово</t>
  </si>
  <si>
    <t>Строительство кабельной линии 6кВ л.130 ТП-305-МРП-705 взамен выбывающих основных фондов, по адресу: пос. Образцово</t>
  </si>
  <si>
    <t>Строительство линии 712 А ТП-310-КТП-1160 взамен выбывающих основных фондов, по адресу: пос. Образцово</t>
  </si>
  <si>
    <t>Строительство БКТП и КЛ-6кВ, взамен выбывающих основных фондов в пос .Болшево, ул.Станционная</t>
  </si>
  <si>
    <t xml:space="preserve"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t>
  </si>
  <si>
    <t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t>
  </si>
  <si>
    <t>Замена оборудования РУ-6кВ ТП-330, по адресу: мкр. Болшево ул. Московская</t>
  </si>
  <si>
    <t>8</t>
  </si>
  <si>
    <t>13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</si>
  <si>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</si>
  <si>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</si>
  <si>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</si>
  <si>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</si>
  <si>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</si>
  <si>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</si>
  <si>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</si>
  <si>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</si>
  <si>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</si>
  <si>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деф.вед., год ввода в эксплуатацию -1975г., износ 100%</t>
  </si>
  <si>
    <t>деф.вед., год ввода в эксплуатацию -1979г., износ 100%</t>
  </si>
  <si>
    <t>деф.вед., год ввода в эксплуатацию -1996г., износ 100%</t>
  </si>
  <si>
    <t>деф.вед.,, год ввода в эксплуатацию 1995г., износ 100 %</t>
  </si>
  <si>
    <t>Приобретение дизельной электростанции</t>
  </si>
  <si>
    <t>г. Королев Моск. область</t>
  </si>
  <si>
    <t>Приобретение МАЗ-5340В3</t>
  </si>
  <si>
    <t>Износ 100 %</t>
  </si>
  <si>
    <t>Приобретение прицепа МАЗ-892600-017-02</t>
  </si>
  <si>
    <t>Приобретение ВАЗ 21214</t>
  </si>
  <si>
    <t>Приобретение ГАЗ 2752</t>
  </si>
  <si>
    <t>Приобретение РЕНО КАНГУ</t>
  </si>
  <si>
    <t>Приобретение автопогрузчика ВП-05-00</t>
  </si>
  <si>
    <t>Приобретение автобуса ПАЗ-32053</t>
  </si>
  <si>
    <t>Приобретение автоподъемника АПТ-18 на ГАЗ-3309</t>
  </si>
  <si>
    <t>Приобретение LADA KALINA 21941</t>
  </si>
  <si>
    <t>Приобретение LADA Largus</t>
  </si>
  <si>
    <t>Реконструкция РУ-10 кВ РП-1523, по адресу: г. Королев, пр-т Космонавтов,д. 21 Б</t>
  </si>
  <si>
    <t>дефектная ведомость, год ввода в эксплуатацию -1993 г. износ 100%</t>
  </si>
  <si>
    <t>Реконструкция РУ-6 кВ ТП-400, по адресу: г. Королев, ул. Мичурина,д. 21 Г</t>
  </si>
  <si>
    <t>дефектная ведомость, год ввода в эксплуатацию -1983 г. износ 100%</t>
  </si>
  <si>
    <t>Реконструкция РУ-10 кВ РП-1522, по адресу: г. Королев, ул. Мичурина,д. 21 Д</t>
  </si>
  <si>
    <t>Реконструкция РУ-10 кВ РП-1548, по адресу: г. Королев, пр-т Космонавтов,д. 41 Б</t>
  </si>
  <si>
    <t>дефектная ведомость, год ввода в эксплуатацию -1996 г. износ 100%</t>
  </si>
  <si>
    <t>дефектная ведомость, год ввода в эксплуатацию -1988 г. износ 100%</t>
  </si>
  <si>
    <t>Реконструкция РУ-10 кВ РП-1545, по адресу: г. Королев, пр-т Космонавтов,д. 40 Б</t>
  </si>
  <si>
    <t>дефектная ведомость, год ввода в эксплуатацию -1985 г. износ 100%</t>
  </si>
  <si>
    <t>Реконструкция РУ-6 кВ РП-1528, по адресу: г. Королев, ул. Мичурина,д. 21 Г</t>
  </si>
  <si>
    <t>дефектная ведомость, год ввода в эксплуатацию -1981 г. износ 100%</t>
  </si>
  <si>
    <t>27</t>
  </si>
  <si>
    <t>28</t>
  </si>
  <si>
    <t>29</t>
  </si>
  <si>
    <t>30</t>
  </si>
  <si>
    <t>31</t>
  </si>
  <si>
    <t>32</t>
  </si>
  <si>
    <t>33</t>
  </si>
  <si>
    <t>34</t>
  </si>
  <si>
    <t>КСО-298</t>
  </si>
  <si>
    <t>Иные объекты</t>
  </si>
  <si>
    <t>Наимено- вание</t>
  </si>
  <si>
    <t>Кол-во, шт</t>
  </si>
  <si>
    <t>МАЗ-5340В3</t>
  </si>
  <si>
    <t>ПАЗ-32053</t>
  </si>
  <si>
    <t>ГАЗ 2752</t>
  </si>
  <si>
    <t xml:space="preserve"> АПТ-18 на ГАЗ-3309</t>
  </si>
  <si>
    <t>Seba spektrum</t>
  </si>
  <si>
    <t>Реконструкция РУ-10 кВ РП-1549, по адресу: г. Королев, ул. Аржакова,д. 16 Б</t>
  </si>
  <si>
    <t>Наименование инвестиционного проекта:</t>
  </si>
  <si>
    <t>апрель                          2017 г.</t>
  </si>
  <si>
    <t>май 2017 г.</t>
  </si>
  <si>
    <t>июнь 2017 г.</t>
  </si>
  <si>
    <t>июль 2017 г.</t>
  </si>
  <si>
    <t>август                         2017 г.</t>
  </si>
  <si>
    <t>сентябрь 2017 г.</t>
  </si>
  <si>
    <t>октябрь                             2017 г.</t>
  </si>
  <si>
    <t>ноябрь                 2017 г.</t>
  </si>
  <si>
    <t>декабрь               2017 г</t>
  </si>
  <si>
    <t>март 2019 г.</t>
  </si>
  <si>
    <t>апрель                          2019 г.</t>
  </si>
  <si>
    <t>май 2019 г.</t>
  </si>
  <si>
    <t>июнь 2019 г.</t>
  </si>
  <si>
    <t>июль 2019 г.</t>
  </si>
  <si>
    <t>август                         2019 г.</t>
  </si>
  <si>
    <t>сентябрь 2019 г.</t>
  </si>
  <si>
    <t>октябрь                             2019 г.</t>
  </si>
  <si>
    <t>ноябрь                 2019 г.</t>
  </si>
  <si>
    <t>декабрь               2019 г</t>
  </si>
  <si>
    <t>Сумма в
тыс. руб.</t>
  </si>
  <si>
    <t>Наменование мероприятий</t>
  </si>
  <si>
    <t>с НДС</t>
  </si>
  <si>
    <t>КСО</t>
  </si>
  <si>
    <t>без НДС</t>
  </si>
  <si>
    <t>Доп объекты</t>
  </si>
  <si>
    <t>Реконструкция РУ-10 кВ ТП-400, по адресу: г. Королев, ул. Мичурина,д. 21 Г</t>
  </si>
  <si>
    <t>RM-6,             ЩО НКУ</t>
  </si>
  <si>
    <t>Реконструкция кабельной линии 10 кВ РП-1536 ТП-315, по адресу: г. Короолев, ул. Калининградская</t>
  </si>
  <si>
    <t>Реконструкция кабельной линии 10 кВ ТП-315 ТП-419, по адресу: г. Королев, ул. Калининградская</t>
  </si>
  <si>
    <t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t>
  </si>
  <si>
    <t>ПРОГРАММА КАПИТАЛЬНЫХ ВЛОЖЕНИЙ АО "КОРОЛЕВСКАЯ ЭЛЕКТРОСЕТЬ" НА 2017-2021 г.г.</t>
  </si>
  <si>
    <t>2021</t>
  </si>
  <si>
    <t>Реконструкция РУ-6кВ РП-1542,  по адресу: мкр.Болшево, ул.Б.Комитетская</t>
  </si>
  <si>
    <t>Реконструкция РУ-6 кВ РП-1539 ,по адресу: Цветочное хозяйство</t>
  </si>
  <si>
    <t>Реконструкция РУ-6кВ РП-1535 ,по адресу: мкр.Болшево, ул. Советская.</t>
  </si>
  <si>
    <t>Реконструкция РУ-6 кВ РП-1521 ,по адресу: Московская область, мкр.Первомайский, ул.Советская</t>
  </si>
  <si>
    <t>План 2021 года</t>
  </si>
  <si>
    <t xml:space="preserve">Перечень инвестиционных проектов АО "Королевская электросеть" на период реализации инвестиционной программы 2017-2021 г. и план их финансирования </t>
  </si>
  <si>
    <t>«29» февраля 2016 года</t>
  </si>
  <si>
    <t xml:space="preserve">План 2021 года </t>
  </si>
  <si>
    <t>План 2020года</t>
  </si>
  <si>
    <t>План 2018года</t>
  </si>
  <si>
    <t>LADA KALINA 21941</t>
  </si>
  <si>
    <t>LADA Largus</t>
  </si>
  <si>
    <t>АПВвПНг10-3(1*500)</t>
  </si>
  <si>
    <t>Объем финансирования
 [2017]</t>
  </si>
  <si>
    <t>всего,
2017 год</t>
  </si>
  <si>
    <t>29 февраля 2016г.</t>
  </si>
  <si>
    <t>по состоянию на 29 февраля 2016г.</t>
  </si>
  <si>
    <t>январь  2017 г.</t>
  </si>
  <si>
    <t>Проект №1</t>
  </si>
  <si>
    <t>Проект №2</t>
  </si>
  <si>
    <t>Проект №3</t>
  </si>
  <si>
    <t>Проект №4</t>
  </si>
  <si>
    <t>Проект №5</t>
  </si>
  <si>
    <t>Проект №6</t>
  </si>
  <si>
    <t>Проект №7</t>
  </si>
  <si>
    <t>Реконструкция КРУН-2, по адресу: мкр. Первомайский, ул. Советская</t>
  </si>
  <si>
    <t>Проект №8</t>
  </si>
  <si>
    <t>Проект №9</t>
  </si>
  <si>
    <t>Проект №10</t>
  </si>
  <si>
    <t>Проект №11</t>
  </si>
  <si>
    <t>Проект №12</t>
  </si>
  <si>
    <t>Проект №13</t>
  </si>
  <si>
    <t>Проект №14</t>
  </si>
  <si>
    <t>Проект №15</t>
  </si>
  <si>
    <t>Проект №16</t>
  </si>
  <si>
    <t>Проект №17</t>
  </si>
  <si>
    <t>Проект №18</t>
  </si>
  <si>
    <t>Проект №19</t>
  </si>
  <si>
    <t>Проект №20</t>
  </si>
  <si>
    <t>Проект №21</t>
  </si>
  <si>
    <t>Проект №22</t>
  </si>
  <si>
    <t>Проект №23</t>
  </si>
  <si>
    <t>Проект №24</t>
  </si>
  <si>
    <t>январь 2021г</t>
  </si>
  <si>
    <t>февраль 2021г</t>
  </si>
  <si>
    <t>март 2021г</t>
  </si>
  <si>
    <t>Проект №25</t>
  </si>
  <si>
    <t>март 2021 г.</t>
  </si>
  <si>
    <t>апрель                          2021 г.</t>
  </si>
  <si>
    <t>май 2021 г.</t>
  </si>
  <si>
    <t>июнь 2021 г.</t>
  </si>
  <si>
    <t>июнь 2010 г.</t>
  </si>
  <si>
    <t>август                         2021 г.</t>
  </si>
  <si>
    <t>октябрь                             2021 г.</t>
  </si>
  <si>
    <t>ноябрь                 2021 г.</t>
  </si>
  <si>
    <t>декабрь               2021г</t>
  </si>
  <si>
    <t>декабрь               2021 г</t>
  </si>
  <si>
    <t>Проект №26</t>
  </si>
  <si>
    <t>Проект №34</t>
  </si>
  <si>
    <t>январь2021 г.</t>
  </si>
  <si>
    <t>29 февраля 2016г</t>
  </si>
  <si>
    <t>29 февраля 2016</t>
  </si>
  <si>
    <t>1 кв. 2017 года</t>
  </si>
  <si>
    <t>2 кв. 2017 года</t>
  </si>
  <si>
    <t>3 кв. 2017 года</t>
  </si>
  <si>
    <t>4 кв. 2017 года</t>
  </si>
  <si>
    <t>План ввода/вывода объектов в 2017 году</t>
  </si>
  <si>
    <t>15 шт</t>
  </si>
  <si>
    <t>5,16км</t>
  </si>
  <si>
    <t>5,1км</t>
  </si>
  <si>
    <t>2,7км</t>
  </si>
  <si>
    <t>0,194км</t>
  </si>
  <si>
    <t>0,63км</t>
  </si>
  <si>
    <t>13,784 км,    15 шт</t>
  </si>
  <si>
    <t>Стоимость основных этапов работ по реализации инвестиционной программы АО "Королевская электросеть" на 2017-2021годы</t>
  </si>
  <si>
    <t>Прогноз ввода/вывода объектов АО "Королевская электросеть"</t>
  </si>
  <si>
    <t xml:space="preserve">Краткое описание инвестиционной программы АО "Королевская электросеть" на 2017-2021 годы </t>
  </si>
  <si>
    <t>Остаточная 
стоимость 
объекта
на 01.01. года 2016, 
млн.рублей</t>
  </si>
  <si>
    <t>Процент 
освоения 
сметной стоимости
на 01.01.2016, %</t>
  </si>
  <si>
    <t>Техническая 
готовность 
объекта
на 01.01.2016, %
**</t>
  </si>
  <si>
    <t>Прокладка двух фидерных линий КЛ-10 кВ от РУ-10 кВ ПСТ-257 
до РУ-10 кВ ТП-324, взамен выбывающих основных фондов
по адресу: г.Королев, ул.Калининградская, д.17А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</si>
</sst>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#,##0.00_ ;\-#,##0.00\ "/>
    <numFmt numFmtId="193" formatCode="0.0000000"/>
    <numFmt numFmtId="194" formatCode="0.00000000"/>
    <numFmt numFmtId="195" formatCode="0.000000000"/>
    <numFmt numFmtId="196" formatCode="0.0000000000"/>
  </numFmts>
  <fonts count="67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16" fontId="1" fillId="0" borderId="2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54" applyFont="1">
      <alignment/>
      <protection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9" fontId="0" fillId="0" borderId="21" xfId="0" applyNumberFormat="1" applyFont="1" applyFill="1" applyBorder="1" applyAlignment="1">
      <alignment horizontal="center" vertical="top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86" fontId="0" fillId="0" borderId="1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right" vertical="center" wrapText="1"/>
    </xf>
    <xf numFmtId="186" fontId="0" fillId="0" borderId="33" xfId="0" applyNumberFormat="1" applyFont="1" applyFill="1" applyBorder="1" applyAlignment="1">
      <alignment horizontal="center" vertical="center"/>
    </xf>
    <xf numFmtId="186" fontId="0" fillId="0" borderId="3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top"/>
    </xf>
    <xf numFmtId="186" fontId="1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35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186" fontId="1" fillId="0" borderId="2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horizontal="justify" vertical="center"/>
    </xf>
    <xf numFmtId="16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86" fontId="0" fillId="0" borderId="35" xfId="0" applyNumberFormat="1" applyFont="1" applyFill="1" applyBorder="1" applyAlignment="1">
      <alignment horizontal="right" vertical="center"/>
    </xf>
    <xf numFmtId="186" fontId="0" fillId="0" borderId="0" xfId="0" applyNumberForma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3" fontId="59" fillId="0" borderId="0" xfId="65" applyFont="1" applyFill="1" applyAlignment="1">
      <alignment vertical="center" wrapText="1"/>
    </xf>
    <xf numFmtId="2" fontId="28" fillId="0" borderId="0" xfId="0" applyNumberFormat="1" applyFont="1" applyFill="1" applyAlignment="1">
      <alignment horizontal="right" vertical="top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left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6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0" fontId="29" fillId="0" borderId="10" xfId="0" applyFont="1" applyFill="1" applyBorder="1" applyAlignment="1">
      <alignment horizontal="center" vertical="distributed"/>
    </xf>
    <xf numFmtId="0" fontId="29" fillId="0" borderId="10" xfId="0" applyFont="1" applyFill="1" applyBorder="1" applyAlignment="1">
      <alignment horizontal="center" vertical="distributed" wrapText="1"/>
    </xf>
    <xf numFmtId="0" fontId="29" fillId="0" borderId="10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distributed"/>
    </xf>
    <xf numFmtId="0" fontId="1" fillId="0" borderId="38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6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86" fontId="1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9" fillId="0" borderId="0" xfId="53" applyFont="1">
      <alignment/>
      <protection/>
    </xf>
    <xf numFmtId="0" fontId="39" fillId="0" borderId="0" xfId="53" applyFont="1">
      <alignment/>
      <protection/>
    </xf>
    <xf numFmtId="4" fontId="39" fillId="0" borderId="0" xfId="53" applyNumberFormat="1" applyFont="1">
      <alignment/>
      <protection/>
    </xf>
    <xf numFmtId="0" fontId="41" fillId="0" borderId="0" xfId="53" applyFont="1">
      <alignment/>
      <protection/>
    </xf>
    <xf numFmtId="0" fontId="29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Fill="1">
      <alignment/>
      <protection/>
    </xf>
    <xf numFmtId="0" fontId="41" fillId="0" borderId="0" xfId="53" applyFont="1" applyBorder="1" applyAlignment="1">
      <alignment horizontal="center" vertical="center"/>
      <protection/>
    </xf>
    <xf numFmtId="0" fontId="39" fillId="0" borderId="0" xfId="53" applyFont="1" applyFill="1">
      <alignment/>
      <protection/>
    </xf>
    <xf numFmtId="0" fontId="42" fillId="0" borderId="0" xfId="53" applyFont="1">
      <alignment/>
      <protection/>
    </xf>
    <xf numFmtId="0" fontId="42" fillId="0" borderId="0" xfId="53" applyFont="1" applyFill="1">
      <alignment/>
      <protection/>
    </xf>
    <xf numFmtId="0" fontId="39" fillId="0" borderId="0" xfId="53" applyFont="1" applyAlignment="1">
      <alignment horizontal="right" wrapText="1"/>
      <protection/>
    </xf>
    <xf numFmtId="0" fontId="41" fillId="0" borderId="0" xfId="53" applyFont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21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185" fontId="0" fillId="0" borderId="14" xfId="0" applyNumberFormat="1" applyFont="1" applyFill="1" applyBorder="1" applyAlignment="1">
      <alignment horizontal="center" vertical="center" wrapText="1"/>
    </xf>
    <xf numFmtId="185" fontId="0" fillId="0" borderId="21" xfId="0" applyNumberFormat="1" applyFont="1" applyFill="1" applyBorder="1" applyAlignment="1">
      <alignment horizontal="center" vertical="center" wrapText="1"/>
    </xf>
    <xf numFmtId="185" fontId="0" fillId="0" borderId="24" xfId="0" applyNumberFormat="1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left" vertical="center" wrapText="1"/>
    </xf>
    <xf numFmtId="0" fontId="0" fillId="0" borderId="0" xfId="54" applyFont="1" applyAlignment="1">
      <alignment horizontal="right"/>
      <protection/>
    </xf>
    <xf numFmtId="182" fontId="1" fillId="0" borderId="11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1" fillId="26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0" fillId="28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9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27" borderId="0" xfId="0" applyFont="1" applyFill="1" applyAlignment="1">
      <alignment/>
    </xf>
    <xf numFmtId="0" fontId="29" fillId="26" borderId="0" xfId="0" applyFont="1" applyFill="1" applyAlignment="1">
      <alignment/>
    </xf>
    <xf numFmtId="0" fontId="29" fillId="26" borderId="0" xfId="0" applyFont="1" applyFill="1" applyAlignment="1">
      <alignment vertical="center"/>
    </xf>
    <xf numFmtId="0" fontId="29" fillId="26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39" fillId="0" borderId="10" xfId="53" applyNumberFormat="1" applyFont="1" applyBorder="1" applyAlignment="1">
      <alignment horizontal="center" vertical="center" wrapText="1"/>
      <protection/>
    </xf>
    <xf numFmtId="186" fontId="41" fillId="0" borderId="10" xfId="53" applyNumberFormat="1" applyFont="1" applyBorder="1" applyAlignment="1">
      <alignment horizontal="center" vertical="center" wrapText="1"/>
      <protection/>
    </xf>
    <xf numFmtId="186" fontId="41" fillId="25" borderId="10" xfId="53" applyNumberFormat="1" applyFont="1" applyFill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/>
      <protection/>
    </xf>
    <xf numFmtId="0" fontId="39" fillId="0" borderId="16" xfId="53" applyFont="1" applyBorder="1" applyAlignment="1">
      <alignment horizontal="center" vertical="center"/>
      <protection/>
    </xf>
    <xf numFmtId="0" fontId="39" fillId="0" borderId="0" xfId="53" applyFont="1" applyAlignment="1">
      <alignment horizontal="right" vertical="top" wrapText="1"/>
      <protection/>
    </xf>
    <xf numFmtId="0" fontId="41" fillId="25" borderId="16" xfId="53" applyNumberFormat="1" applyFont="1" applyFill="1" applyBorder="1" applyAlignment="1">
      <alignment horizontal="center" vertical="center" wrapText="1"/>
      <protection/>
    </xf>
    <xf numFmtId="0" fontId="1" fillId="30" borderId="13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186" fontId="1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39" fillId="0" borderId="13" xfId="53" applyFont="1" applyBorder="1" applyAlignment="1">
      <alignment horizontal="center" vertical="center"/>
      <protection/>
    </xf>
    <xf numFmtId="0" fontId="39" fillId="0" borderId="11" xfId="53" applyFont="1" applyBorder="1" applyAlignment="1">
      <alignment horizontal="center" vertical="center"/>
      <protection/>
    </xf>
    <xf numFmtId="186" fontId="41" fillId="25" borderId="13" xfId="53" applyNumberFormat="1" applyFont="1" applyFill="1" applyBorder="1" applyAlignment="1">
      <alignment horizontal="center" vertical="center" wrapText="1"/>
      <protection/>
    </xf>
    <xf numFmtId="186" fontId="39" fillId="0" borderId="13" xfId="53" applyNumberFormat="1" applyFont="1" applyBorder="1" applyAlignment="1">
      <alignment horizontal="center" vertical="center" wrapText="1"/>
      <protection/>
    </xf>
    <xf numFmtId="49" fontId="39" fillId="0" borderId="0" xfId="53" applyNumberFormat="1" applyFont="1" applyFill="1" applyBorder="1" applyAlignment="1">
      <alignment horizontal="center"/>
      <protection/>
    </xf>
    <xf numFmtId="49" fontId="39" fillId="0" borderId="0" xfId="53" applyNumberFormat="1" applyFont="1" applyFill="1" applyBorder="1" applyAlignment="1">
      <alignment horizontal="left"/>
      <protection/>
    </xf>
    <xf numFmtId="0" fontId="42" fillId="0" borderId="0" xfId="53" applyFont="1" applyAlignment="1">
      <alignment horizontal="left"/>
      <protection/>
    </xf>
    <xf numFmtId="186" fontId="41" fillId="0" borderId="10" xfId="53" applyNumberFormat="1" applyFont="1" applyFill="1" applyBorder="1" applyAlignment="1">
      <alignment horizontal="center" vertical="center" wrapText="1"/>
      <protection/>
    </xf>
    <xf numFmtId="186" fontId="41" fillId="24" borderId="11" xfId="53" applyNumberFormat="1" applyFont="1" applyFill="1" applyBorder="1" applyAlignment="1">
      <alignment horizontal="center" vertical="center" wrapText="1"/>
      <protection/>
    </xf>
    <xf numFmtId="0" fontId="0" fillId="26" borderId="0" xfId="0" applyNumberFormat="1" applyFont="1" applyFill="1" applyBorder="1" applyAlignment="1">
      <alignment horizontal="left" vertical="top" wrapText="1"/>
    </xf>
    <xf numFmtId="0" fontId="0" fillId="26" borderId="0" xfId="0" applyNumberFormat="1" applyFont="1" applyFill="1" applyBorder="1" applyAlignment="1">
      <alignment horizontal="center" vertical="top" wrapText="1"/>
    </xf>
    <xf numFmtId="0" fontId="0" fillId="26" borderId="0" xfId="0" applyFont="1" applyFill="1" applyAlignment="1">
      <alignment horizontal="center"/>
    </xf>
    <xf numFmtId="49" fontId="1" fillId="26" borderId="0" xfId="0" applyNumberFormat="1" applyFont="1" applyFill="1" applyAlignment="1">
      <alignment/>
    </xf>
    <xf numFmtId="17" fontId="0" fillId="0" borderId="10" xfId="0" applyNumberFormat="1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 vertical="top" wrapText="1"/>
    </xf>
    <xf numFmtId="0" fontId="0" fillId="0" borderId="0" xfId="54">
      <alignment/>
      <protection/>
    </xf>
    <xf numFmtId="0" fontId="0" fillId="0" borderId="0" xfId="54" applyFill="1">
      <alignment/>
      <protection/>
    </xf>
    <xf numFmtId="3" fontId="0" fillId="0" borderId="0" xfId="54" applyNumberFormat="1">
      <alignment/>
      <protection/>
    </xf>
    <xf numFmtId="3" fontId="0" fillId="0" borderId="0" xfId="54" applyNumberFormat="1" applyFill="1" applyAlignment="1">
      <alignment horizontal="left"/>
      <protection/>
    </xf>
    <xf numFmtId="3" fontId="0" fillId="0" borderId="0" xfId="54" applyNumberFormat="1" applyAlignment="1">
      <alignment horizontal="left"/>
      <protection/>
    </xf>
    <xf numFmtId="0" fontId="0" fillId="0" borderId="0" xfId="54" applyAlignment="1">
      <alignment horizontal="left"/>
      <protection/>
    </xf>
    <xf numFmtId="0" fontId="0" fillId="0" borderId="0" xfId="54" applyFont="1" applyAlignment="1">
      <alignment vertical="center"/>
      <protection/>
    </xf>
    <xf numFmtId="3" fontId="0" fillId="0" borderId="0" xfId="54" applyNumberFormat="1" applyFill="1">
      <alignment/>
      <protection/>
    </xf>
    <xf numFmtId="3" fontId="0" fillId="0" borderId="14" xfId="54" applyNumberFormat="1" applyBorder="1" applyAlignment="1">
      <alignment horizontal="center" vertical="center"/>
      <protection/>
    </xf>
    <xf numFmtId="3" fontId="0" fillId="0" borderId="45" xfId="54" applyNumberFormat="1" applyBorder="1" applyAlignment="1">
      <alignment vertical="center"/>
      <protection/>
    </xf>
    <xf numFmtId="3" fontId="0" fillId="0" borderId="14" xfId="54" applyNumberFormat="1" applyFill="1" applyBorder="1" applyAlignment="1">
      <alignment vertical="center"/>
      <protection/>
    </xf>
    <xf numFmtId="3" fontId="0" fillId="0" borderId="20" xfId="54" applyNumberFormat="1" applyBorder="1" applyAlignment="1">
      <alignment vertical="center"/>
      <protection/>
    </xf>
    <xf numFmtId="0" fontId="0" fillId="0" borderId="27" xfId="54" applyFont="1" applyBorder="1" applyAlignment="1">
      <alignment horizontal="justify" vertical="center" wrapText="1"/>
      <protection/>
    </xf>
    <xf numFmtId="0" fontId="0" fillId="0" borderId="20" xfId="54" applyFont="1" applyBorder="1" applyAlignment="1">
      <alignment horizontal="center" vertical="center"/>
      <protection/>
    </xf>
    <xf numFmtId="3" fontId="0" fillId="0" borderId="24" xfId="54" applyNumberFormat="1" applyBorder="1" applyAlignment="1">
      <alignment horizontal="center" vertical="center"/>
      <protection/>
    </xf>
    <xf numFmtId="3" fontId="0" fillId="0" borderId="46" xfId="54" applyNumberFormat="1" applyBorder="1" applyAlignment="1">
      <alignment vertical="center"/>
      <protection/>
    </xf>
    <xf numFmtId="3" fontId="0" fillId="0" borderId="24" xfId="54" applyNumberFormat="1" applyFill="1" applyBorder="1" applyAlignment="1">
      <alignment vertical="center"/>
      <protection/>
    </xf>
    <xf numFmtId="3" fontId="0" fillId="0" borderId="23" xfId="54" applyNumberFormat="1" applyBorder="1" applyAlignment="1">
      <alignment vertical="center"/>
      <protection/>
    </xf>
    <xf numFmtId="0" fontId="0" fillId="0" borderId="29" xfId="54" applyFont="1" applyBorder="1" applyAlignment="1">
      <alignment horizontal="justify" vertical="center" wrapText="1"/>
      <protection/>
    </xf>
    <xf numFmtId="0" fontId="0" fillId="0" borderId="23" xfId="54" applyFont="1" applyBorder="1" applyAlignment="1">
      <alignment horizontal="center" vertical="center"/>
      <protection/>
    </xf>
    <xf numFmtId="3" fontId="0" fillId="0" borderId="11" xfId="54" applyNumberFormat="1" applyBorder="1" applyAlignment="1">
      <alignment horizontal="center" vertical="center"/>
      <protection/>
    </xf>
    <xf numFmtId="3" fontId="0" fillId="0" borderId="47" xfId="54" applyNumberFormat="1" applyBorder="1" applyAlignment="1">
      <alignment vertical="center"/>
      <protection/>
    </xf>
    <xf numFmtId="3" fontId="0" fillId="0" borderId="11" xfId="54" applyNumberFormat="1" applyFill="1" applyBorder="1" applyAlignment="1">
      <alignment vertical="center"/>
      <protection/>
    </xf>
    <xf numFmtId="3" fontId="0" fillId="0" borderId="13" xfId="54" applyNumberFormat="1" applyBorder="1" applyAlignment="1">
      <alignment vertical="center"/>
      <protection/>
    </xf>
    <xf numFmtId="0" fontId="0" fillId="0" borderId="16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/>
      <protection/>
    </xf>
    <xf numFmtId="3" fontId="0" fillId="0" borderId="22" xfId="54" applyNumberFormat="1" applyBorder="1" applyAlignment="1">
      <alignment horizontal="center" vertical="center"/>
      <protection/>
    </xf>
    <xf numFmtId="3" fontId="0" fillId="0" borderId="48" xfId="54" applyNumberFormat="1" applyFont="1" applyBorder="1" applyAlignment="1">
      <alignment horizontal="right" vertical="center"/>
      <protection/>
    </xf>
    <xf numFmtId="3" fontId="0" fillId="0" borderId="22" xfId="54" applyNumberFormat="1" applyFont="1" applyFill="1" applyBorder="1" applyAlignment="1">
      <alignment horizontal="right" vertical="center"/>
      <protection/>
    </xf>
    <xf numFmtId="3" fontId="0" fillId="0" borderId="18" xfId="54" applyNumberFormat="1" applyFont="1" applyBorder="1" applyAlignment="1">
      <alignment horizontal="right" vertical="center"/>
      <protection/>
    </xf>
    <xf numFmtId="0" fontId="1" fillId="0" borderId="28" xfId="54" applyFont="1" applyBorder="1" applyAlignment="1">
      <alignment horizontal="justify" vertical="center" wrapText="1"/>
      <protection/>
    </xf>
    <xf numFmtId="0" fontId="0" fillId="0" borderId="18" xfId="54" applyFont="1" applyBorder="1" applyAlignment="1">
      <alignment horizontal="center" vertical="center"/>
      <protection/>
    </xf>
    <xf numFmtId="3" fontId="0" fillId="0" borderId="49" xfId="54" applyNumberFormat="1" applyBorder="1" applyAlignment="1">
      <alignment horizontal="center" vertical="center"/>
      <protection/>
    </xf>
    <xf numFmtId="3" fontId="0" fillId="0" borderId="50" xfId="54" applyNumberFormat="1" applyFont="1" applyBorder="1" applyAlignment="1">
      <alignment horizontal="right" vertical="center"/>
      <protection/>
    </xf>
    <xf numFmtId="3" fontId="0" fillId="0" borderId="50" xfId="54" applyNumberFormat="1" applyFont="1" applyFill="1" applyBorder="1" applyAlignment="1">
      <alignment horizontal="right" vertical="center"/>
      <protection/>
    </xf>
    <xf numFmtId="0" fontId="0" fillId="0" borderId="40" xfId="54" applyFont="1" applyBorder="1" applyAlignment="1">
      <alignment horizontal="justify" vertical="center" wrapText="1"/>
      <protection/>
    </xf>
    <xf numFmtId="0" fontId="0" fillId="0" borderId="51" xfId="54" applyFont="1" applyBorder="1" applyAlignment="1">
      <alignment horizontal="center" vertical="center"/>
      <protection/>
    </xf>
    <xf numFmtId="182" fontId="0" fillId="0" borderId="0" xfId="54" applyNumberFormat="1">
      <alignment/>
      <protection/>
    </xf>
    <xf numFmtId="182" fontId="1" fillId="0" borderId="52" xfId="54" applyNumberFormat="1" applyFont="1" applyFill="1" applyBorder="1" applyAlignment="1">
      <alignment horizontal="right" vertical="center"/>
      <protection/>
    </xf>
    <xf numFmtId="182" fontId="1" fillId="0" borderId="39" xfId="54" applyNumberFormat="1" applyFont="1" applyFill="1" applyBorder="1" applyAlignment="1">
      <alignment horizontal="right" vertical="center"/>
      <protection/>
    </xf>
    <xf numFmtId="0" fontId="1" fillId="0" borderId="53" xfId="54" applyFont="1" applyFill="1" applyBorder="1" applyAlignment="1">
      <alignment horizontal="justify" vertical="center" wrapText="1"/>
      <protection/>
    </xf>
    <xf numFmtId="0" fontId="1" fillId="0" borderId="41" xfId="54" applyFont="1" applyFill="1" applyBorder="1" applyAlignment="1">
      <alignment horizontal="center" vertical="center"/>
      <protection/>
    </xf>
    <xf numFmtId="182" fontId="0" fillId="0" borderId="39" xfId="54" applyNumberFormat="1" applyFont="1" applyFill="1" applyBorder="1" applyAlignment="1">
      <alignment horizontal="right" vertical="center"/>
      <protection/>
    </xf>
    <xf numFmtId="182" fontId="0" fillId="0" borderId="14" xfId="54" applyNumberFormat="1" applyFill="1" applyBorder="1" applyAlignment="1">
      <alignment horizontal="right" vertical="center"/>
      <protection/>
    </xf>
    <xf numFmtId="182" fontId="1" fillId="0" borderId="45" xfId="54" applyNumberFormat="1" applyFont="1" applyFill="1" applyBorder="1" applyAlignment="1">
      <alignment horizontal="right" vertical="center"/>
      <protection/>
    </xf>
    <xf numFmtId="182" fontId="1" fillId="0" borderId="14" xfId="54" applyNumberFormat="1" applyFont="1" applyFill="1" applyBorder="1" applyAlignment="1">
      <alignment horizontal="right" vertical="center"/>
      <protection/>
    </xf>
    <xf numFmtId="182" fontId="1" fillId="0" borderId="20" xfId="54" applyNumberFormat="1" applyFont="1" applyFill="1" applyBorder="1" applyAlignment="1">
      <alignment horizontal="right" vertical="center"/>
      <protection/>
    </xf>
    <xf numFmtId="0" fontId="0" fillId="0" borderId="27" xfId="54" applyFont="1" applyFill="1" applyBorder="1" applyAlignment="1">
      <alignment horizontal="justify" vertical="center" wrapText="1"/>
      <protection/>
    </xf>
    <xf numFmtId="0" fontId="1" fillId="0" borderId="20" xfId="54" applyFont="1" applyFill="1" applyBorder="1" applyAlignment="1">
      <alignment horizontal="center" vertical="center"/>
      <protection/>
    </xf>
    <xf numFmtId="182" fontId="1" fillId="0" borderId="54" xfId="54" applyNumberFormat="1" applyFont="1" applyFill="1" applyBorder="1" applyAlignment="1">
      <alignment horizontal="right" vertical="center"/>
      <protection/>
    </xf>
    <xf numFmtId="182" fontId="1" fillId="0" borderId="38" xfId="54" applyNumberFormat="1" applyFont="1" applyFill="1" applyBorder="1" applyAlignment="1">
      <alignment horizontal="right" vertical="center"/>
      <protection/>
    </xf>
    <xf numFmtId="0" fontId="1" fillId="0" borderId="55" xfId="54" applyFont="1" applyFill="1" applyBorder="1" applyAlignment="1">
      <alignment horizontal="justify" vertical="center" wrapText="1"/>
      <protection/>
    </xf>
    <xf numFmtId="0" fontId="1" fillId="0" borderId="38" xfId="54" applyFont="1" applyFill="1" applyBorder="1" applyAlignment="1">
      <alignment horizontal="center" vertical="center"/>
      <protection/>
    </xf>
    <xf numFmtId="182" fontId="0" fillId="0" borderId="56" xfId="54" applyNumberFormat="1" applyFill="1" applyBorder="1" applyAlignment="1">
      <alignment horizontal="right" vertical="center"/>
      <protection/>
    </xf>
    <xf numFmtId="182" fontId="0" fillId="0" borderId="57" xfId="54" applyNumberFormat="1" applyFont="1" applyFill="1" applyBorder="1" applyAlignment="1">
      <alignment horizontal="right" vertical="center"/>
      <protection/>
    </xf>
    <xf numFmtId="182" fontId="0" fillId="0" borderId="56" xfId="54" applyNumberFormat="1" applyFont="1" applyFill="1" applyBorder="1" applyAlignment="1">
      <alignment horizontal="right" vertical="center"/>
      <protection/>
    </xf>
    <xf numFmtId="182" fontId="0" fillId="0" borderId="41" xfId="54" applyNumberFormat="1" applyFont="1" applyFill="1" applyBorder="1" applyAlignment="1">
      <alignment horizontal="right" vertical="center"/>
      <protection/>
    </xf>
    <xf numFmtId="182" fontId="0" fillId="0" borderId="24" xfId="54" applyNumberFormat="1" applyFill="1" applyBorder="1" applyAlignment="1">
      <alignment horizontal="right" vertical="center"/>
      <protection/>
    </xf>
    <xf numFmtId="182" fontId="0" fillId="0" borderId="46" xfId="54" applyNumberFormat="1" applyFont="1" applyFill="1" applyBorder="1" applyAlignment="1">
      <alignment horizontal="right" vertical="center"/>
      <protection/>
    </xf>
    <xf numFmtId="182" fontId="0" fillId="0" borderId="24" xfId="54" applyNumberFormat="1" applyFont="1" applyFill="1" applyBorder="1" applyAlignment="1">
      <alignment horizontal="right" vertical="center"/>
      <protection/>
    </xf>
    <xf numFmtId="182" fontId="0" fillId="0" borderId="23" xfId="54" applyNumberFormat="1" applyFont="1" applyFill="1" applyBorder="1" applyAlignment="1">
      <alignment horizontal="right" vertical="center"/>
      <protection/>
    </xf>
    <xf numFmtId="0" fontId="0" fillId="0" borderId="29" xfId="54" applyFont="1" applyFill="1" applyBorder="1" applyAlignment="1">
      <alignment horizontal="justify" vertical="center" wrapText="1"/>
      <protection/>
    </xf>
    <xf numFmtId="0" fontId="0" fillId="0" borderId="23" xfId="54" applyFont="1" applyFill="1" applyBorder="1" applyAlignment="1">
      <alignment horizontal="center" vertical="center"/>
      <protection/>
    </xf>
    <xf numFmtId="0" fontId="22" fillId="0" borderId="0" xfId="54" applyFont="1" applyAlignment="1">
      <alignment wrapText="1"/>
      <protection/>
    </xf>
    <xf numFmtId="182" fontId="25" fillId="0" borderId="22" xfId="54" applyNumberFormat="1" applyFont="1" applyFill="1" applyBorder="1" applyAlignment="1">
      <alignment horizontal="right" vertical="center" wrapText="1"/>
      <protection/>
    </xf>
    <xf numFmtId="182" fontId="0" fillId="0" borderId="48" xfId="54" applyNumberFormat="1" applyFont="1" applyFill="1" applyBorder="1" applyAlignment="1">
      <alignment horizontal="right" vertical="center"/>
      <protection/>
    </xf>
    <xf numFmtId="182" fontId="0" fillId="0" borderId="22" xfId="54" applyNumberFormat="1" applyFont="1" applyFill="1" applyBorder="1" applyAlignment="1">
      <alignment horizontal="right" vertical="center"/>
      <protection/>
    </xf>
    <xf numFmtId="182" fontId="0" fillId="0" borderId="18" xfId="54" applyNumberFormat="1" applyFont="1" applyFill="1" applyBorder="1" applyAlignment="1">
      <alignment horizontal="right" vertical="center"/>
      <protection/>
    </xf>
    <xf numFmtId="0" fontId="0" fillId="0" borderId="28" xfId="54" applyFont="1" applyFill="1" applyBorder="1" applyAlignment="1">
      <alignment horizontal="justify" vertical="center" wrapText="1"/>
      <protection/>
    </xf>
    <xf numFmtId="0" fontId="0" fillId="0" borderId="18" xfId="54" applyFont="1" applyFill="1" applyBorder="1" applyAlignment="1">
      <alignment horizontal="center" vertical="center"/>
      <protection/>
    </xf>
    <xf numFmtId="182" fontId="24" fillId="0" borderId="56" xfId="54" applyNumberFormat="1" applyFont="1" applyFill="1" applyBorder="1" applyAlignment="1">
      <alignment horizontal="right" vertical="center" wrapText="1"/>
      <protection/>
    </xf>
    <xf numFmtId="182" fontId="1" fillId="0" borderId="57" xfId="54" applyNumberFormat="1" applyFont="1" applyFill="1" applyBorder="1" applyAlignment="1">
      <alignment horizontal="right" vertical="center"/>
      <protection/>
    </xf>
    <xf numFmtId="182" fontId="1" fillId="0" borderId="56" xfId="54" applyNumberFormat="1" applyFont="1" applyFill="1" applyBorder="1" applyAlignment="1">
      <alignment horizontal="right" vertical="center"/>
      <protection/>
    </xf>
    <xf numFmtId="182" fontId="1" fillId="0" borderId="41" xfId="54" applyNumberFormat="1" applyFont="1" applyFill="1" applyBorder="1" applyAlignment="1">
      <alignment horizontal="right" vertical="center"/>
      <protection/>
    </xf>
    <xf numFmtId="182" fontId="25" fillId="0" borderId="56" xfId="54" applyNumberFormat="1" applyFont="1" applyFill="1" applyBorder="1" applyAlignment="1">
      <alignment horizontal="right" vertical="center" wrapText="1"/>
      <protection/>
    </xf>
    <xf numFmtId="182" fontId="26" fillId="0" borderId="14" xfId="54" applyNumberFormat="1" applyFont="1" applyFill="1" applyBorder="1" applyAlignment="1">
      <alignment horizontal="right" vertical="center" wrapText="1"/>
      <protection/>
    </xf>
    <xf numFmtId="0" fontId="0" fillId="0" borderId="20" xfId="54" applyFont="1" applyFill="1" applyBorder="1" applyAlignment="1">
      <alignment horizontal="center" vertical="center"/>
      <protection/>
    </xf>
    <xf numFmtId="182" fontId="26" fillId="0" borderId="11" xfId="54" applyNumberFormat="1" applyFont="1" applyFill="1" applyBorder="1" applyAlignment="1">
      <alignment horizontal="right" vertical="center" wrapText="1"/>
      <protection/>
    </xf>
    <xf numFmtId="182" fontId="1" fillId="0" borderId="47" xfId="54" applyNumberFormat="1" applyFont="1" applyFill="1" applyBorder="1" applyAlignment="1">
      <alignment horizontal="right" vertical="center"/>
      <protection/>
    </xf>
    <xf numFmtId="182" fontId="1" fillId="0" borderId="11" xfId="54" applyNumberFormat="1" applyFont="1" applyFill="1" applyBorder="1" applyAlignment="1">
      <alignment horizontal="right" vertical="center"/>
      <protection/>
    </xf>
    <xf numFmtId="182" fontId="1" fillId="0" borderId="13" xfId="54" applyNumberFormat="1" applyFont="1" applyFill="1" applyBorder="1" applyAlignment="1">
      <alignment horizontal="right" vertical="center"/>
      <protection/>
    </xf>
    <xf numFmtId="0" fontId="0" fillId="0" borderId="16" xfId="54" applyFont="1" applyFill="1" applyBorder="1" applyAlignment="1">
      <alignment horizontal="justify" vertical="center" wrapText="1"/>
      <protection/>
    </xf>
    <xf numFmtId="0" fontId="0" fillId="0" borderId="13" xfId="54" applyFont="1" applyFill="1" applyBorder="1" applyAlignment="1">
      <alignment horizontal="center" vertical="center"/>
      <protection/>
    </xf>
    <xf numFmtId="182" fontId="24" fillId="0" borderId="11" xfId="54" applyNumberFormat="1" applyFont="1" applyFill="1" applyBorder="1" applyAlignment="1">
      <alignment horizontal="right" vertical="center" wrapText="1"/>
      <protection/>
    </xf>
    <xf numFmtId="182" fontId="25" fillId="0" borderId="11" xfId="54" applyNumberFormat="1" applyFont="1" applyFill="1" applyBorder="1" applyAlignment="1">
      <alignment horizontal="right" vertical="center" wrapText="1"/>
      <protection/>
    </xf>
    <xf numFmtId="182" fontId="0" fillId="0" borderId="47" xfId="54" applyNumberFormat="1" applyFont="1" applyFill="1" applyBorder="1" applyAlignment="1">
      <alignment horizontal="right" vertical="center"/>
      <protection/>
    </xf>
    <xf numFmtId="182" fontId="0" fillId="0" borderId="11" xfId="54" applyNumberFormat="1" applyFont="1" applyFill="1" applyBorder="1" applyAlignment="1">
      <alignment horizontal="right" vertical="center"/>
      <protection/>
    </xf>
    <xf numFmtId="182" fontId="0" fillId="0" borderId="13" xfId="54" applyNumberFormat="1" applyFont="1" applyFill="1" applyBorder="1" applyAlignment="1">
      <alignment horizontal="right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182" fontId="26" fillId="0" borderId="42" xfId="54" applyNumberFormat="1" applyFont="1" applyFill="1" applyBorder="1" applyAlignment="1">
      <alignment horizontal="right" vertical="center" wrapText="1"/>
      <protection/>
    </xf>
    <xf numFmtId="182" fontId="0" fillId="0" borderId="54" xfId="54" applyNumberFormat="1" applyFont="1" applyFill="1" applyBorder="1" applyAlignment="1">
      <alignment horizontal="right" vertical="center"/>
      <protection/>
    </xf>
    <xf numFmtId="182" fontId="0" fillId="0" borderId="42" xfId="54" applyNumberFormat="1" applyFont="1" applyFill="1" applyBorder="1" applyAlignment="1">
      <alignment horizontal="right" vertical="center"/>
      <protection/>
    </xf>
    <xf numFmtId="182" fontId="0" fillId="0" borderId="38" xfId="54" applyNumberFormat="1" applyFont="1" applyFill="1" applyBorder="1" applyAlignment="1">
      <alignment horizontal="right" vertical="center"/>
      <protection/>
    </xf>
    <xf numFmtId="182" fontId="1" fillId="0" borderId="42" xfId="54" applyNumberFormat="1" applyFont="1" applyFill="1" applyBorder="1" applyAlignment="1">
      <alignment horizontal="right" vertical="center"/>
      <protection/>
    </xf>
    <xf numFmtId="182" fontId="25" fillId="0" borderId="14" xfId="54" applyNumberFormat="1" applyFont="1" applyFill="1" applyBorder="1" applyAlignment="1">
      <alignment horizontal="right" vertical="center" wrapText="1"/>
      <protection/>
    </xf>
    <xf numFmtId="182" fontId="0" fillId="0" borderId="45" xfId="54" applyNumberFormat="1" applyFont="1" applyFill="1" applyBorder="1" applyAlignment="1">
      <alignment horizontal="right" vertical="center"/>
      <protection/>
    </xf>
    <xf numFmtId="182" fontId="0" fillId="0" borderId="14" xfId="54" applyNumberFormat="1" applyFont="1" applyFill="1" applyBorder="1" applyAlignment="1">
      <alignment horizontal="right" vertical="center"/>
      <protection/>
    </xf>
    <xf numFmtId="182" fontId="0" fillId="0" borderId="20" xfId="54" applyNumberFormat="1" applyFont="1" applyFill="1" applyBorder="1" applyAlignment="1">
      <alignment horizontal="right" vertical="center"/>
      <protection/>
    </xf>
    <xf numFmtId="0" fontId="60" fillId="0" borderId="16" xfId="54" applyFont="1" applyFill="1" applyBorder="1">
      <alignment/>
      <protection/>
    </xf>
    <xf numFmtId="182" fontId="25" fillId="0" borderId="42" xfId="54" applyNumberFormat="1" applyFont="1" applyFill="1" applyBorder="1" applyAlignment="1">
      <alignment horizontal="right" vertical="center"/>
      <protection/>
    </xf>
    <xf numFmtId="182" fontId="25" fillId="0" borderId="42" xfId="54" applyNumberFormat="1" applyFont="1" applyFill="1" applyBorder="1" applyAlignment="1">
      <alignment horizontal="right" vertical="center" wrapText="1"/>
      <protection/>
    </xf>
    <xf numFmtId="16" fontId="0" fillId="0" borderId="13" xfId="54" applyNumberFormat="1" applyFont="1" applyFill="1" applyBorder="1" applyAlignment="1">
      <alignment horizontal="center" vertical="center"/>
      <protection/>
    </xf>
    <xf numFmtId="182" fontId="1" fillId="0" borderId="58" xfId="54" applyNumberFormat="1" applyFont="1" applyFill="1" applyBorder="1" applyAlignment="1">
      <alignment horizontal="right" vertical="center"/>
      <protection/>
    </xf>
    <xf numFmtId="182" fontId="1" fillId="0" borderId="59" xfId="54" applyNumberFormat="1" applyFont="1" applyFill="1" applyBorder="1" applyAlignment="1">
      <alignment horizontal="right" vertical="center"/>
      <protection/>
    </xf>
    <xf numFmtId="182" fontId="1" fillId="0" borderId="60" xfId="54" applyNumberFormat="1" applyFont="1" applyFill="1" applyBorder="1" applyAlignment="1">
      <alignment horizontal="right" vertical="center"/>
      <protection/>
    </xf>
    <xf numFmtId="0" fontId="1" fillId="0" borderId="61" xfId="54" applyFont="1" applyFill="1" applyBorder="1" applyAlignment="1">
      <alignment horizontal="justify" vertical="center" wrapText="1"/>
      <protection/>
    </xf>
    <xf numFmtId="0" fontId="1" fillId="0" borderId="60" xfId="54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horizontal="justify" vertical="center"/>
      <protection/>
    </xf>
    <xf numFmtId="182" fontId="25" fillId="0" borderId="24" xfId="54" applyNumberFormat="1" applyFont="1" applyFill="1" applyBorder="1" applyAlignment="1">
      <alignment horizontal="right" vertical="center" wrapText="1"/>
      <protection/>
    </xf>
    <xf numFmtId="182" fontId="24" fillId="0" borderId="11" xfId="54" applyNumberFormat="1" applyFont="1" applyFill="1" applyBorder="1" applyAlignment="1">
      <alignment horizontal="right" vertical="center" wrapText="1"/>
      <protection/>
    </xf>
    <xf numFmtId="0" fontId="1" fillId="0" borderId="16" xfId="54" applyFont="1" applyFill="1" applyBorder="1" applyAlignment="1">
      <alignment horizontal="justify" vertical="center" wrapText="1"/>
      <protection/>
    </xf>
    <xf numFmtId="182" fontId="1" fillId="0" borderId="22" xfId="54" applyNumberFormat="1" applyFont="1" applyFill="1" applyBorder="1" applyAlignment="1">
      <alignment horizontal="right" vertical="center"/>
      <protection/>
    </xf>
    <xf numFmtId="182" fontId="1" fillId="0" borderId="48" xfId="54" applyNumberFormat="1" applyFont="1" applyFill="1" applyBorder="1" applyAlignment="1">
      <alignment horizontal="right" vertical="center"/>
      <protection/>
    </xf>
    <xf numFmtId="182" fontId="1" fillId="0" borderId="18" xfId="54" applyNumberFormat="1" applyFont="1" applyFill="1" applyBorder="1" applyAlignment="1">
      <alignment horizontal="right" vertical="center"/>
      <protection/>
    </xf>
    <xf numFmtId="0" fontId="1" fillId="0" borderId="28" xfId="54" applyFont="1" applyFill="1" applyBorder="1" applyAlignment="1">
      <alignment horizontal="justify" vertical="center" wrapText="1"/>
      <protection/>
    </xf>
    <xf numFmtId="0" fontId="1" fillId="0" borderId="18" xfId="54" applyFont="1" applyFill="1" applyBorder="1" applyAlignment="1">
      <alignment horizontal="center" vertical="center"/>
      <protection/>
    </xf>
    <xf numFmtId="0" fontId="25" fillId="0" borderId="62" xfId="54" applyFont="1" applyFill="1" applyBorder="1" applyAlignment="1">
      <alignment horizontal="center" vertical="center" wrapText="1"/>
      <protection/>
    </xf>
    <xf numFmtId="0" fontId="25" fillId="0" borderId="63" xfId="54" applyFont="1" applyFill="1" applyBorder="1" applyAlignment="1">
      <alignment horizontal="center" vertical="center" wrapText="1"/>
      <protection/>
    </xf>
    <xf numFmtId="0" fontId="25" fillId="0" borderId="64" xfId="54" applyFont="1" applyFill="1" applyBorder="1" applyAlignment="1">
      <alignment horizontal="center" vertical="center" wrapText="1"/>
      <protection/>
    </xf>
    <xf numFmtId="0" fontId="25" fillId="0" borderId="65" xfId="54" applyFont="1" applyFill="1" applyBorder="1" applyAlignment="1">
      <alignment horizontal="center" vertical="center"/>
      <protection/>
    </xf>
    <xf numFmtId="0" fontId="25" fillId="0" borderId="64" xfId="54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4" fillId="0" borderId="20" xfId="54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Fill="1" applyAlignment="1">
      <alignment horizontal="center" wrapText="1"/>
      <protection/>
    </xf>
    <xf numFmtId="0" fontId="0" fillId="0" borderId="0" xfId="54" applyFont="1" applyFill="1" applyAlignment="1">
      <alignment horizontal="right"/>
      <protection/>
    </xf>
    <xf numFmtId="0" fontId="1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right"/>
    </xf>
    <xf numFmtId="0" fontId="0" fillId="26" borderId="0" xfId="0" applyFont="1" applyFill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182" fontId="1" fillId="0" borderId="16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2" fontId="1" fillId="0" borderId="38" xfId="0" applyNumberFormat="1" applyFont="1" applyFill="1" applyBorder="1" applyAlignment="1">
      <alignment horizontal="center" vertical="center" wrapText="1"/>
    </xf>
    <xf numFmtId="182" fontId="1" fillId="0" borderId="35" xfId="0" applyNumberFormat="1" applyFont="1" applyFill="1" applyBorder="1" applyAlignment="1">
      <alignment horizontal="center" vertical="center" wrapText="1"/>
    </xf>
    <xf numFmtId="182" fontId="1" fillId="0" borderId="42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185" fontId="0" fillId="0" borderId="23" xfId="0" applyNumberFormat="1" applyFont="1" applyFill="1" applyBorder="1" applyAlignment="1">
      <alignment horizontal="left" vertical="center" wrapText="1"/>
    </xf>
    <xf numFmtId="185" fontId="0" fillId="0" borderId="20" xfId="0" applyNumberFormat="1" applyFont="1" applyFill="1" applyBorder="1" applyAlignment="1">
      <alignment horizontal="center" vertical="center" wrapText="1"/>
    </xf>
    <xf numFmtId="182" fontId="25" fillId="0" borderId="14" xfId="54" applyNumberFormat="1" applyFont="1" applyFill="1" applyBorder="1" applyAlignment="1">
      <alignment horizontal="right" vertical="center" wrapText="1"/>
      <protection/>
    </xf>
    <xf numFmtId="182" fontId="1" fillId="0" borderId="66" xfId="54" applyNumberFormat="1" applyFont="1" applyFill="1" applyBorder="1" applyAlignment="1">
      <alignment horizontal="right" vertical="center"/>
      <protection/>
    </xf>
    <xf numFmtId="182" fontId="1" fillId="0" borderId="67" xfId="54" applyNumberFormat="1" applyFont="1" applyFill="1" applyBorder="1" applyAlignment="1">
      <alignment horizontal="right" vertical="center"/>
      <protection/>
    </xf>
    <xf numFmtId="182" fontId="1" fillId="0" borderId="68" xfId="54" applyNumberFormat="1" applyFont="1" applyFill="1" applyBorder="1" applyAlignment="1">
      <alignment horizontal="right" vertical="center"/>
      <protection/>
    </xf>
    <xf numFmtId="9" fontId="46" fillId="31" borderId="0" xfId="62" applyFont="1" applyFill="1" applyAlignment="1">
      <alignment/>
    </xf>
    <xf numFmtId="0" fontId="1" fillId="0" borderId="13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47" fillId="0" borderId="0" xfId="53" applyFont="1" applyFill="1">
      <alignment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1" fillId="0" borderId="20" xfId="53" applyNumberFormat="1" applyFont="1" applyFill="1" applyBorder="1" applyAlignment="1">
      <alignment horizontal="center" vertical="center"/>
      <protection/>
    </xf>
    <xf numFmtId="0" fontId="1" fillId="0" borderId="21" xfId="56" applyFont="1" applyFill="1" applyBorder="1" applyAlignment="1">
      <alignment vertical="center" wrapText="1"/>
      <protection/>
    </xf>
    <xf numFmtId="0" fontId="1" fillId="0" borderId="21" xfId="53" applyFont="1" applyFill="1" applyBorder="1" applyAlignment="1">
      <alignment horizontal="center" vertical="center" wrapText="1"/>
      <protection/>
    </xf>
    <xf numFmtId="49" fontId="1" fillId="0" borderId="21" xfId="53" applyNumberFormat="1" applyFont="1" applyFill="1" applyBorder="1" applyAlignment="1">
      <alignment horizontal="center" vertical="center" wrapText="1"/>
      <protection/>
    </xf>
    <xf numFmtId="4" fontId="1" fillId="0" borderId="21" xfId="56" applyNumberFormat="1" applyFont="1" applyFill="1" applyBorder="1" applyAlignment="1">
      <alignment horizontal="center" vertical="center" wrapText="1"/>
      <protection/>
    </xf>
    <xf numFmtId="0" fontId="48" fillId="0" borderId="0" xfId="53" applyFont="1" applyFill="1">
      <alignment/>
      <protection/>
    </xf>
    <xf numFmtId="1" fontId="1" fillId="26" borderId="10" xfId="62" applyNumberFormat="1" applyFont="1" applyFill="1" applyBorder="1" applyAlignment="1">
      <alignment horizontal="center" vertical="center"/>
    </xf>
    <xf numFmtId="4" fontId="1" fillId="26" borderId="10" xfId="53" applyNumberFormat="1" applyFont="1" applyFill="1" applyBorder="1" applyAlignment="1">
      <alignment horizontal="center" vertical="center" wrapText="1"/>
      <protection/>
    </xf>
    <xf numFmtId="9" fontId="46" fillId="26" borderId="0" xfId="62" applyFont="1" applyFill="1" applyAlignment="1">
      <alignment/>
    </xf>
    <xf numFmtId="4" fontId="0" fillId="26" borderId="10" xfId="53" applyNumberFormat="1" applyFont="1" applyFill="1" applyBorder="1" applyAlignment="1">
      <alignment horizontal="center" vertical="center"/>
      <protection/>
    </xf>
    <xf numFmtId="0" fontId="47" fillId="26" borderId="0" xfId="53" applyFont="1" applyFill="1">
      <alignment/>
      <protection/>
    </xf>
    <xf numFmtId="4" fontId="0" fillId="26" borderId="10" xfId="53" applyNumberFormat="1" applyFont="1" applyFill="1" applyBorder="1" applyAlignment="1">
      <alignment horizontal="center" vertical="center" wrapText="1"/>
      <protection/>
    </xf>
    <xf numFmtId="4" fontId="1" fillId="26" borderId="21" xfId="56" applyNumberFormat="1" applyFont="1" applyFill="1" applyBorder="1" applyAlignment="1">
      <alignment horizontal="center" vertical="center" wrapText="1"/>
      <protection/>
    </xf>
    <xf numFmtId="0" fontId="48" fillId="26" borderId="0" xfId="53" applyFont="1" applyFill="1">
      <alignment/>
      <protection/>
    </xf>
    <xf numFmtId="0" fontId="47" fillId="32" borderId="0" xfId="53" applyFont="1" applyFill="1">
      <alignment/>
      <protection/>
    </xf>
    <xf numFmtId="1" fontId="1" fillId="26" borderId="10" xfId="53" applyNumberFormat="1" applyFont="1" applyFill="1" applyBorder="1" applyAlignment="1">
      <alignment horizontal="center" vertical="center" wrapText="1"/>
      <protection/>
    </xf>
    <xf numFmtId="2" fontId="1" fillId="26" borderId="10" xfId="53" applyNumberFormat="1" applyFont="1" applyFill="1" applyBorder="1" applyAlignment="1">
      <alignment horizontal="center" vertical="center" wrapText="1"/>
      <protection/>
    </xf>
    <xf numFmtId="4" fontId="1" fillId="26" borderId="10" xfId="53" applyNumberFormat="1" applyFont="1" applyFill="1" applyBorder="1" applyAlignment="1">
      <alignment horizontal="center" vertical="center"/>
      <protection/>
    </xf>
    <xf numFmtId="0" fontId="1" fillId="26" borderId="10" xfId="53" applyFont="1" applyFill="1" applyBorder="1" applyAlignment="1">
      <alignment horizontal="center" vertical="center" wrapText="1"/>
      <protection/>
    </xf>
    <xf numFmtId="1" fontId="1" fillId="26" borderId="21" xfId="56" applyNumberFormat="1" applyFont="1" applyFill="1" applyBorder="1" applyAlignment="1">
      <alignment horizontal="center" vertical="center" wrapText="1"/>
      <protection/>
    </xf>
    <xf numFmtId="2" fontId="1" fillId="26" borderId="21" xfId="53" applyNumberFormat="1" applyFont="1" applyFill="1" applyBorder="1" applyAlignment="1">
      <alignment horizontal="center" vertical="center" wrapText="1"/>
      <protection/>
    </xf>
    <xf numFmtId="4" fontId="1" fillId="26" borderId="21" xfId="53" applyNumberFormat="1" applyFont="1" applyFill="1" applyBorder="1" applyAlignment="1">
      <alignment horizontal="center" vertical="center" wrapText="1"/>
      <protection/>
    </xf>
    <xf numFmtId="4" fontId="1" fillId="26" borderId="21" xfId="53" applyNumberFormat="1" applyFont="1" applyFill="1" applyBorder="1" applyAlignment="1">
      <alignment horizontal="center" vertical="center"/>
      <protection/>
    </xf>
    <xf numFmtId="0" fontId="1" fillId="26" borderId="21" xfId="53" applyFont="1" applyFill="1" applyBorder="1" applyAlignment="1">
      <alignment horizontal="center" vertical="center" wrapText="1"/>
      <protection/>
    </xf>
    <xf numFmtId="1" fontId="1" fillId="26" borderId="21" xfId="53" applyNumberFormat="1" applyFont="1" applyFill="1" applyBorder="1" applyAlignment="1">
      <alignment horizontal="center" vertical="center" wrapText="1"/>
      <protection/>
    </xf>
    <xf numFmtId="49" fontId="1" fillId="26" borderId="10" xfId="53" applyNumberFormat="1" applyFont="1" applyFill="1" applyBorder="1" applyAlignment="1">
      <alignment horizontal="center" vertical="center" wrapText="1"/>
      <protection/>
    </xf>
    <xf numFmtId="49" fontId="1" fillId="26" borderId="21" xfId="53" applyNumberFormat="1" applyFont="1" applyFill="1" applyBorder="1" applyAlignment="1">
      <alignment horizontal="center" vertical="center" wrapText="1"/>
      <protection/>
    </xf>
    <xf numFmtId="9" fontId="46" fillId="33" borderId="0" xfId="62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186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9" fontId="0" fillId="0" borderId="0" xfId="61" applyFont="1" applyAlignment="1">
      <alignment/>
    </xf>
    <xf numFmtId="0" fontId="0" fillId="0" borderId="0" xfId="0" applyFont="1" applyFill="1" applyAlignment="1">
      <alignment horizontal="center" vertical="center" readingOrder="1"/>
    </xf>
    <xf numFmtId="49" fontId="0" fillId="0" borderId="0" xfId="0" applyNumberFormat="1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 readingOrder="1"/>
    </xf>
    <xf numFmtId="0" fontId="34" fillId="0" borderId="0" xfId="0" applyNumberFormat="1" applyFont="1" applyFill="1" applyAlignment="1">
      <alignment horizontal="center" vertical="center" readingOrder="1"/>
    </xf>
    <xf numFmtId="0" fontId="34" fillId="0" borderId="0" xfId="0" applyFont="1" applyFill="1" applyAlignment="1">
      <alignment horizontal="center" vertical="center" readingOrder="1"/>
    </xf>
    <xf numFmtId="0" fontId="34" fillId="0" borderId="0" xfId="0" applyFont="1" applyFill="1" applyBorder="1" applyAlignment="1">
      <alignment horizontal="center" vertical="center" readingOrder="1"/>
    </xf>
    <xf numFmtId="4" fontId="45" fillId="0" borderId="0" xfId="0" applyNumberFormat="1" applyFont="1" applyFill="1" applyAlignment="1">
      <alignment horizontal="center" vertical="center" readingOrder="1"/>
    </xf>
    <xf numFmtId="4" fontId="45" fillId="0" borderId="0" xfId="0" applyNumberFormat="1" applyFont="1" applyFill="1" applyBorder="1" applyAlignment="1">
      <alignment horizontal="center" vertical="center" readingOrder="1"/>
    </xf>
    <xf numFmtId="4" fontId="38" fillId="0" borderId="0" xfId="54" applyNumberFormat="1" applyFont="1" applyAlignment="1">
      <alignment horizontal="center" vertical="center" readingOrder="1"/>
      <protection/>
    </xf>
    <xf numFmtId="4" fontId="0" fillId="0" borderId="0" xfId="0" applyNumberFormat="1" applyFont="1" applyFill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4" fontId="38" fillId="0" borderId="0" xfId="0" applyNumberFormat="1" applyFont="1" applyFill="1" applyBorder="1" applyAlignment="1">
      <alignment horizontal="center" vertical="center" readingOrder="1"/>
    </xf>
    <xf numFmtId="181" fontId="0" fillId="0" borderId="0" xfId="0" applyNumberFormat="1" applyFont="1" applyFill="1" applyAlignment="1">
      <alignment horizontal="center" vertical="center" readingOrder="1"/>
    </xf>
    <xf numFmtId="0" fontId="36" fillId="0" borderId="0" xfId="0" applyFont="1" applyFill="1" applyAlignment="1">
      <alignment horizontal="center" vertical="center" readingOrder="1"/>
    </xf>
    <xf numFmtId="0" fontId="36" fillId="0" borderId="0" xfId="0" applyFont="1" applyFill="1" applyBorder="1" applyAlignment="1">
      <alignment horizontal="center" vertical="center" readingOrder="1"/>
    </xf>
    <xf numFmtId="4" fontId="36" fillId="0" borderId="0" xfId="0" applyNumberFormat="1" applyFont="1" applyFill="1" applyBorder="1" applyAlignment="1">
      <alignment horizontal="center" vertical="center" readingOrder="1"/>
    </xf>
    <xf numFmtId="0" fontId="22" fillId="0" borderId="10" xfId="0" applyFont="1" applyFill="1" applyBorder="1" applyAlignment="1">
      <alignment horizontal="center" vertical="center" wrapText="1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1" fontId="22" fillId="0" borderId="10" xfId="0" applyNumberFormat="1" applyFont="1" applyFill="1" applyBorder="1" applyAlignment="1">
      <alignment horizontal="center" vertical="center" wrapText="1" readingOrder="1"/>
    </xf>
    <xf numFmtId="1" fontId="22" fillId="25" borderId="10" xfId="0" applyNumberFormat="1" applyFont="1" applyFill="1" applyBorder="1" applyAlignment="1">
      <alignment horizontal="center" vertical="center" wrapText="1" readingOrder="1"/>
    </xf>
    <xf numFmtId="49" fontId="43" fillId="0" borderId="10" xfId="0" applyNumberFormat="1" applyFont="1" applyFill="1" applyBorder="1" applyAlignment="1">
      <alignment horizontal="center" vertical="center" wrapText="1" readingOrder="1"/>
    </xf>
    <xf numFmtId="2" fontId="44" fillId="0" borderId="10" xfId="56" applyNumberFormat="1" applyFont="1" applyFill="1" applyBorder="1" applyAlignment="1">
      <alignment horizontal="center" vertical="center" wrapText="1" readingOrder="1"/>
      <protection/>
    </xf>
    <xf numFmtId="0" fontId="1" fillId="0" borderId="10" xfId="53" applyFont="1" applyFill="1" applyBorder="1" applyAlignment="1">
      <alignment horizontal="center" vertical="center" wrapText="1" readingOrder="1"/>
      <protection/>
    </xf>
    <xf numFmtId="0" fontId="0" fillId="0" borderId="0" xfId="54" applyFont="1" applyAlignment="1">
      <alignment horizontal="center" vertical="center" readingOrder="1"/>
      <protection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9" fontId="48" fillId="32" borderId="0" xfId="62" applyFont="1" applyFill="1" applyAlignment="1">
      <alignment/>
    </xf>
    <xf numFmtId="0" fontId="49" fillId="26" borderId="0" xfId="53" applyFont="1" applyFill="1">
      <alignment/>
      <protection/>
    </xf>
    <xf numFmtId="0" fontId="49" fillId="34" borderId="0" xfId="53" applyFont="1" applyFill="1">
      <alignment/>
      <protection/>
    </xf>
    <xf numFmtId="0" fontId="30" fillId="0" borderId="0" xfId="0" applyFont="1" applyFill="1" applyAlignment="1">
      <alignment vertical="center"/>
    </xf>
    <xf numFmtId="0" fontId="30" fillId="26" borderId="0" xfId="0" applyFont="1" applyFill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vertical="center"/>
    </xf>
    <xf numFmtId="4" fontId="1" fillId="0" borderId="10" xfId="56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0" fillId="30" borderId="14" xfId="5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5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8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 readingOrder="1"/>
    </xf>
    <xf numFmtId="186" fontId="34" fillId="0" borderId="0" xfId="0" applyNumberFormat="1" applyFont="1" applyFill="1" applyBorder="1" applyAlignment="1">
      <alignment horizontal="center" vertical="center" readingOrder="1"/>
    </xf>
    <xf numFmtId="186" fontId="45" fillId="0" borderId="0" xfId="0" applyNumberFormat="1" applyFont="1" applyFill="1" applyBorder="1" applyAlignment="1">
      <alignment horizontal="center" vertical="center" readingOrder="1"/>
    </xf>
    <xf numFmtId="186" fontId="0" fillId="0" borderId="0" xfId="0" applyNumberFormat="1" applyFont="1" applyFill="1" applyBorder="1" applyAlignment="1">
      <alignment horizontal="center" vertical="center" readingOrder="1"/>
    </xf>
    <xf numFmtId="186" fontId="0" fillId="0" borderId="0" xfId="0" applyNumberFormat="1" applyFont="1" applyFill="1" applyAlignment="1">
      <alignment horizontal="center" vertical="center" readingOrder="1"/>
    </xf>
    <xf numFmtId="186" fontId="36" fillId="0" borderId="0" xfId="0" applyNumberFormat="1" applyFont="1" applyFill="1" applyBorder="1" applyAlignment="1">
      <alignment horizontal="center" vertical="center" readingOrder="1"/>
    </xf>
    <xf numFmtId="186" fontId="22" fillId="0" borderId="10" xfId="0" applyNumberFormat="1" applyFont="1" applyFill="1" applyBorder="1" applyAlignment="1">
      <alignment horizontal="center" vertical="center" wrapText="1" readingOrder="1"/>
    </xf>
    <xf numFmtId="186" fontId="0" fillId="0" borderId="0" xfId="0" applyNumberFormat="1" applyBorder="1" applyAlignment="1">
      <alignment/>
    </xf>
    <xf numFmtId="186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 readingOrder="1"/>
    </xf>
    <xf numFmtId="186" fontId="41" fillId="0" borderId="0" xfId="53" applyNumberFormat="1" applyFont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>
      <alignment horizontal="center" vertical="center" wrapText="1" readingOrder="1"/>
    </xf>
    <xf numFmtId="49" fontId="33" fillId="0" borderId="13" xfId="55" applyNumberFormat="1" applyFont="1" applyFill="1" applyBorder="1" applyAlignment="1">
      <alignment horizontal="center" vertical="center" readingOrder="1"/>
      <protection/>
    </xf>
    <xf numFmtId="4" fontId="0" fillId="0" borderId="11" xfId="56" applyNumberFormat="1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82" fontId="0" fillId="0" borderId="52" xfId="54" applyNumberFormat="1" applyFont="1" applyFill="1" applyBorder="1" applyAlignment="1">
      <alignment horizontal="right" vertical="center"/>
      <protection/>
    </xf>
    <xf numFmtId="182" fontId="1" fillId="0" borderId="33" xfId="54" applyNumberFormat="1" applyFont="1" applyFill="1" applyBorder="1" applyAlignment="1">
      <alignment horizontal="right" vertical="center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" fontId="1" fillId="24" borderId="21" xfId="56" applyNumberFormat="1" applyFont="1" applyFill="1" applyBorder="1" applyAlignment="1">
      <alignment horizontal="center" vertical="center" wrapText="1"/>
      <protection/>
    </xf>
    <xf numFmtId="4" fontId="1" fillId="24" borderId="21" xfId="56" applyNumberFormat="1" applyFont="1" applyFill="1" applyBorder="1" applyAlignment="1">
      <alignment horizontal="center" vertical="center" wrapText="1"/>
      <protection/>
    </xf>
    <xf numFmtId="0" fontId="1" fillId="30" borderId="11" xfId="0" applyFont="1" applyFill="1" applyBorder="1" applyAlignment="1">
      <alignment horizontal="center" vertical="center" wrapText="1"/>
    </xf>
    <xf numFmtId="186" fontId="0" fillId="0" borderId="21" xfId="0" applyNumberFormat="1" applyFont="1" applyFill="1" applyBorder="1" applyAlignment="1">
      <alignment horizontal="center" vertical="center"/>
    </xf>
    <xf numFmtId="182" fontId="1" fillId="0" borderId="31" xfId="54" applyNumberFormat="1" applyFont="1" applyFill="1" applyBorder="1" applyAlignment="1">
      <alignment horizontal="right" vertical="center"/>
      <protection/>
    </xf>
    <xf numFmtId="182" fontId="1" fillId="0" borderId="15" xfId="54" applyNumberFormat="1" applyFont="1" applyFill="1" applyBorder="1" applyAlignment="1">
      <alignment horizontal="right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4" fontId="51" fillId="25" borderId="10" xfId="0" applyNumberFormat="1" applyFont="1" applyFill="1" applyBorder="1" applyAlignment="1">
      <alignment horizontal="center" vertical="center" readingOrder="1"/>
    </xf>
    <xf numFmtId="4" fontId="63" fillId="25" borderId="10" xfId="0" applyNumberFormat="1" applyFont="1" applyFill="1" applyBorder="1" applyAlignment="1">
      <alignment horizontal="center" vertical="center" readingOrder="1"/>
    </xf>
    <xf numFmtId="4" fontId="52" fillId="0" borderId="10" xfId="53" applyNumberFormat="1" applyFont="1" applyFill="1" applyBorder="1" applyAlignment="1">
      <alignment horizontal="center" vertical="center" readingOrder="1"/>
      <protection/>
    </xf>
    <xf numFmtId="4" fontId="52" fillId="0" borderId="10" xfId="56" applyNumberFormat="1" applyFont="1" applyFill="1" applyBorder="1" applyAlignment="1">
      <alignment horizontal="center" vertical="center" wrapText="1" readingOrder="1"/>
      <protection/>
    </xf>
    <xf numFmtId="4" fontId="52" fillId="0" borderId="10" xfId="53" applyNumberFormat="1" applyFont="1" applyFill="1" applyBorder="1" applyAlignment="1">
      <alignment horizontal="center" vertical="center" wrapText="1" readingOrder="1"/>
      <protection/>
    </xf>
    <xf numFmtId="186" fontId="1" fillId="0" borderId="11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182" fontId="0" fillId="0" borderId="10" xfId="54" applyNumberFormat="1" applyFont="1" applyFill="1" applyBorder="1" applyAlignment="1">
      <alignment horizontal="right" vertical="center"/>
      <protection/>
    </xf>
    <xf numFmtId="186" fontId="0" fillId="0" borderId="42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vertical="center"/>
    </xf>
    <xf numFmtId="0" fontId="38" fillId="0" borderId="0" xfId="0" applyFont="1" applyBorder="1" applyAlignment="1">
      <alignment/>
    </xf>
    <xf numFmtId="186" fontId="43" fillId="0" borderId="10" xfId="0" applyNumberFormat="1" applyFont="1" applyFill="1" applyBorder="1" applyAlignment="1">
      <alignment horizontal="center" vertical="center" wrapText="1" readingOrder="1"/>
    </xf>
    <xf numFmtId="2" fontId="43" fillId="0" borderId="10" xfId="62" applyNumberFormat="1" applyFont="1" applyFill="1" applyBorder="1" applyAlignment="1">
      <alignment horizontal="center" vertical="center" wrapText="1" readingOrder="1"/>
    </xf>
    <xf numFmtId="1" fontId="34" fillId="0" borderId="0" xfId="0" applyNumberFormat="1" applyFont="1" applyFill="1" applyBorder="1" applyAlignment="1">
      <alignment horizontal="center" vertical="center" readingOrder="1"/>
    </xf>
    <xf numFmtId="1" fontId="45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Fill="1" applyAlignment="1">
      <alignment horizontal="center" vertical="center" readingOrder="1"/>
    </xf>
    <xf numFmtId="1" fontId="36" fillId="0" borderId="0" xfId="0" applyNumberFormat="1" applyFont="1" applyFill="1" applyBorder="1" applyAlignment="1">
      <alignment horizontal="center" vertical="center" readingOrder="1"/>
    </xf>
    <xf numFmtId="1" fontId="43" fillId="0" borderId="10" xfId="0" applyNumberFormat="1" applyFont="1" applyFill="1" applyBorder="1" applyAlignment="1">
      <alignment horizontal="center" vertical="center" wrapText="1" readingOrder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4" fontId="43" fillId="0" borderId="10" xfId="0" applyNumberFormat="1" applyFont="1" applyFill="1" applyBorder="1" applyAlignment="1">
      <alignment horizontal="center" vertical="center" wrapText="1" readingOrder="1"/>
    </xf>
    <xf numFmtId="3" fontId="34" fillId="0" borderId="0" xfId="0" applyNumberFormat="1" applyFont="1" applyFill="1" applyAlignment="1">
      <alignment horizontal="center" vertical="center" readingOrder="1"/>
    </xf>
    <xf numFmtId="3" fontId="0" fillId="0" borderId="0" xfId="0" applyNumberFormat="1" applyFont="1" applyFill="1" applyAlignment="1">
      <alignment horizontal="center" vertical="center" readingOrder="1"/>
    </xf>
    <xf numFmtId="3" fontId="22" fillId="0" borderId="10" xfId="0" applyNumberFormat="1" applyFont="1" applyFill="1" applyBorder="1" applyAlignment="1">
      <alignment horizontal="center" vertical="center" wrapText="1" readingOrder="1"/>
    </xf>
    <xf numFmtId="3" fontId="43" fillId="0" borderId="10" xfId="0" applyNumberFormat="1" applyFont="1" applyFill="1" applyBorder="1" applyAlignment="1">
      <alignment horizontal="center" vertical="center" wrapText="1" readingOrder="1"/>
    </xf>
    <xf numFmtId="3" fontId="44" fillId="0" borderId="10" xfId="56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 readingOrder="1"/>
    </xf>
    <xf numFmtId="49" fontId="33" fillId="0" borderId="10" xfId="0" applyNumberFormat="1" applyFont="1" applyFill="1" applyBorder="1" applyAlignment="1">
      <alignment horizontal="center" vertical="center" wrapText="1" readingOrder="1"/>
    </xf>
    <xf numFmtId="4" fontId="33" fillId="0" borderId="11" xfId="0" applyNumberFormat="1" applyFont="1" applyFill="1" applyBorder="1" applyAlignment="1">
      <alignment horizontal="center" vertical="center"/>
    </xf>
    <xf numFmtId="49" fontId="43" fillId="0" borderId="10" xfId="62" applyNumberFormat="1" applyFont="1" applyFill="1" applyBorder="1" applyAlignment="1">
      <alignment horizontal="center" vertical="center" wrapText="1" readingOrder="1"/>
    </xf>
    <xf numFmtId="186" fontId="52" fillId="0" borderId="10" xfId="62" applyNumberFormat="1" applyFont="1" applyFill="1" applyBorder="1" applyAlignment="1">
      <alignment horizontal="center" vertical="center" readingOrder="1"/>
    </xf>
    <xf numFmtId="1" fontId="52" fillId="0" borderId="10" xfId="62" applyNumberFormat="1" applyFont="1" applyFill="1" applyBorder="1" applyAlignment="1">
      <alignment horizontal="center" vertical="center" readingOrder="1"/>
    </xf>
    <xf numFmtId="4" fontId="52" fillId="0" borderId="10" xfId="62" applyNumberFormat="1" applyFont="1" applyFill="1" applyBorder="1" applyAlignment="1">
      <alignment horizontal="center" vertical="center" readingOrder="1"/>
    </xf>
    <xf numFmtId="49" fontId="33" fillId="35" borderId="13" xfId="55" applyNumberFormat="1" applyFont="1" applyFill="1" applyBorder="1" applyAlignment="1">
      <alignment horizontal="center" vertical="center" readingOrder="1"/>
      <protection/>
    </xf>
    <xf numFmtId="0" fontId="37" fillId="35" borderId="10" xfId="56" applyFont="1" applyFill="1" applyBorder="1" applyAlignment="1">
      <alignment horizontal="center" vertical="center" wrapText="1" readingOrder="1"/>
      <protection/>
    </xf>
    <xf numFmtId="49" fontId="43" fillId="35" borderId="10" xfId="0" applyNumberFormat="1" applyFont="1" applyFill="1" applyBorder="1" applyAlignment="1">
      <alignment horizontal="center" vertical="center" wrapText="1" readingOrder="1"/>
    </xf>
    <xf numFmtId="2" fontId="44" fillId="35" borderId="10" xfId="56" applyNumberFormat="1" applyFont="1" applyFill="1" applyBorder="1" applyAlignment="1">
      <alignment horizontal="center" vertical="center" wrapText="1" readingOrder="1"/>
      <protection/>
    </xf>
    <xf numFmtId="3" fontId="44" fillId="35" borderId="10" xfId="56" applyNumberFormat="1" applyFont="1" applyFill="1" applyBorder="1" applyAlignment="1">
      <alignment horizontal="center" vertical="center" wrapText="1" readingOrder="1"/>
      <protection/>
    </xf>
    <xf numFmtId="186" fontId="52" fillId="35" borderId="10" xfId="0" applyNumberFormat="1" applyFont="1" applyFill="1" applyBorder="1" applyAlignment="1">
      <alignment horizontal="center" vertical="center" wrapText="1" readingOrder="1"/>
    </xf>
    <xf numFmtId="1" fontId="52" fillId="35" borderId="10" xfId="0" applyNumberFormat="1" applyFont="1" applyFill="1" applyBorder="1" applyAlignment="1">
      <alignment horizontal="center" vertical="center" wrapText="1" readingOrder="1"/>
    </xf>
    <xf numFmtId="4" fontId="52" fillId="35" borderId="10" xfId="0" applyNumberFormat="1" applyFont="1" applyFill="1" applyBorder="1" applyAlignment="1">
      <alignment horizontal="center" vertical="center" readingOrder="1"/>
    </xf>
    <xf numFmtId="186" fontId="52" fillId="35" borderId="10" xfId="0" applyNumberFormat="1" applyFont="1" applyFill="1" applyBorder="1" applyAlignment="1">
      <alignment horizontal="center" vertical="center" readingOrder="1"/>
    </xf>
    <xf numFmtId="186" fontId="0" fillId="35" borderId="11" xfId="0" applyNumberFormat="1" applyFont="1" applyFill="1" applyBorder="1" applyAlignment="1">
      <alignment horizontal="center" vertical="center" wrapText="1"/>
    </xf>
    <xf numFmtId="4" fontId="64" fillId="35" borderId="10" xfId="0" applyNumberFormat="1" applyFont="1" applyFill="1" applyBorder="1" applyAlignment="1">
      <alignment horizontal="center" vertical="center" readingOrder="1"/>
    </xf>
    <xf numFmtId="0" fontId="1" fillId="35" borderId="10" xfId="0" applyFont="1" applyFill="1" applyBorder="1" applyAlignment="1">
      <alignment horizontal="center" vertical="center" wrapText="1" readingOrder="1"/>
    </xf>
    <xf numFmtId="4" fontId="43" fillId="25" borderId="10" xfId="0" applyNumberFormat="1" applyFont="1" applyFill="1" applyBorder="1" applyAlignment="1">
      <alignment horizontal="center" vertical="center" wrapText="1" readingOrder="1"/>
    </xf>
    <xf numFmtId="4" fontId="51" fillId="25" borderId="10" xfId="53" applyNumberFormat="1" applyFont="1" applyFill="1" applyBorder="1" applyAlignment="1">
      <alignment horizontal="center" vertical="center" wrapText="1" readingOrder="1"/>
      <protection/>
    </xf>
    <xf numFmtId="4" fontId="63" fillId="25" borderId="10" xfId="53" applyNumberFormat="1" applyFont="1" applyFill="1" applyBorder="1" applyAlignment="1">
      <alignment horizontal="center" vertical="center" readingOrder="1"/>
      <protection/>
    </xf>
    <xf numFmtId="4" fontId="51" fillId="25" borderId="10" xfId="53" applyNumberFormat="1" applyFont="1" applyFill="1" applyBorder="1" applyAlignment="1">
      <alignment horizontal="center" vertical="center" readingOrder="1"/>
      <protection/>
    </xf>
    <xf numFmtId="49" fontId="33" fillId="30" borderId="13" xfId="0" applyNumberFormat="1" applyFont="1" applyFill="1" applyBorder="1" applyAlignment="1">
      <alignment horizontal="center" vertical="center" wrapText="1" readingOrder="1"/>
    </xf>
    <xf numFmtId="1" fontId="1" fillId="30" borderId="10" xfId="0" applyNumberFormat="1" applyFont="1" applyFill="1" applyBorder="1" applyAlignment="1">
      <alignment horizontal="center" vertical="center" wrapText="1" readingOrder="1"/>
    </xf>
    <xf numFmtId="1" fontId="33" fillId="30" borderId="10" xfId="0" applyNumberFormat="1" applyFont="1" applyFill="1" applyBorder="1" applyAlignment="1">
      <alignment horizontal="center" vertical="center" wrapText="1" readingOrder="1"/>
    </xf>
    <xf numFmtId="49" fontId="43" fillId="30" borderId="10" xfId="0" applyNumberFormat="1" applyFont="1" applyFill="1" applyBorder="1" applyAlignment="1">
      <alignment horizontal="center" vertical="center" wrapText="1" readingOrder="1"/>
    </xf>
    <xf numFmtId="182" fontId="43" fillId="30" borderId="10" xfId="0" applyNumberFormat="1" applyFont="1" applyFill="1" applyBorder="1" applyAlignment="1">
      <alignment horizontal="center" vertical="center" wrapText="1" readingOrder="1"/>
    </xf>
    <xf numFmtId="3" fontId="43" fillId="30" borderId="10" xfId="0" applyNumberFormat="1" applyFont="1" applyFill="1" applyBorder="1" applyAlignment="1">
      <alignment horizontal="center" vertical="center" wrapText="1" readingOrder="1"/>
    </xf>
    <xf numFmtId="4" fontId="43" fillId="30" borderId="10" xfId="0" applyNumberFormat="1" applyFont="1" applyFill="1" applyBorder="1" applyAlignment="1">
      <alignment horizontal="center" vertical="center" wrapText="1" readingOrder="1"/>
    </xf>
    <xf numFmtId="1" fontId="43" fillId="30" borderId="10" xfId="0" applyNumberFormat="1" applyFont="1" applyFill="1" applyBorder="1" applyAlignment="1">
      <alignment horizontal="center" vertical="center" wrapText="1" readingOrder="1"/>
    </xf>
    <xf numFmtId="182" fontId="43" fillId="30" borderId="11" xfId="0" applyNumberFormat="1" applyFont="1" applyFill="1" applyBorder="1" applyAlignment="1">
      <alignment horizontal="center" vertical="center" wrapText="1" readingOrder="1"/>
    </xf>
    <xf numFmtId="0" fontId="43" fillId="0" borderId="0" xfId="53" applyFont="1" applyFill="1" applyBorder="1" applyAlignment="1">
      <alignment horizontal="center" vertical="center" wrapText="1" readingOrder="1"/>
      <protection/>
    </xf>
    <xf numFmtId="0" fontId="43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3" fontId="38" fillId="0" borderId="0" xfId="0" applyNumberFormat="1" applyFont="1" applyBorder="1" applyAlignment="1">
      <alignment/>
    </xf>
    <xf numFmtId="0" fontId="22" fillId="0" borderId="10" xfId="53" applyFont="1" applyFill="1" applyBorder="1" applyAlignment="1">
      <alignment horizontal="center" vertical="center" wrapText="1" readingOrder="1"/>
      <protection/>
    </xf>
    <xf numFmtId="1" fontId="0" fillId="26" borderId="0" xfId="0" applyNumberFormat="1" applyFont="1" applyFill="1" applyAlignment="1">
      <alignment/>
    </xf>
    <xf numFmtId="1" fontId="0" fillId="26" borderId="0" xfId="0" applyNumberFormat="1" applyFont="1" applyFill="1" applyBorder="1" applyAlignment="1">
      <alignment/>
    </xf>
    <xf numFmtId="1" fontId="1" fillId="26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1" fontId="1" fillId="0" borderId="21" xfId="5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82" fontId="1" fillId="24" borderId="10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26" borderId="10" xfId="0" applyNumberFormat="1" applyFont="1" applyFill="1" applyBorder="1" applyAlignment="1">
      <alignment horizontal="center" vertical="center" wrapText="1"/>
    </xf>
    <xf numFmtId="1" fontId="1" fillId="26" borderId="54" xfId="0" applyNumberFormat="1" applyFont="1" applyFill="1" applyBorder="1" applyAlignment="1">
      <alignment horizontal="center"/>
    </xf>
    <xf numFmtId="1" fontId="0" fillId="28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56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11" xfId="56" applyNumberFormat="1" applyFont="1" applyFill="1" applyBorder="1" applyAlignment="1">
      <alignment horizontal="center" vertical="center" wrapText="1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2" fontId="1" fillId="0" borderId="21" xfId="53" applyNumberFormat="1" applyFont="1" applyFill="1" applyBorder="1" applyAlignment="1">
      <alignment horizontal="center" vertical="center" wrapText="1"/>
      <protection/>
    </xf>
    <xf numFmtId="4" fontId="1" fillId="0" borderId="21" xfId="53" applyNumberFormat="1" applyFont="1" applyFill="1" applyBorder="1" applyAlignment="1">
      <alignment horizontal="center" vertical="center" wrapText="1"/>
      <protection/>
    </xf>
    <xf numFmtId="4" fontId="1" fillId="0" borderId="21" xfId="53" applyNumberFormat="1" applyFont="1" applyFill="1" applyBorder="1" applyAlignment="1">
      <alignment horizontal="center" vertical="center"/>
      <protection/>
    </xf>
    <xf numFmtId="1" fontId="1" fillId="0" borderId="21" xfId="53" applyNumberFormat="1" applyFont="1" applyFill="1" applyBorder="1" applyAlignment="1">
      <alignment horizontal="center" vertical="center"/>
      <protection/>
    </xf>
    <xf numFmtId="186" fontId="1" fillId="30" borderId="11" xfId="0" applyNumberFormat="1" applyFont="1" applyFill="1" applyBorder="1" applyAlignment="1">
      <alignment horizontal="center" vertical="center" wrapText="1"/>
    </xf>
    <xf numFmtId="9" fontId="1" fillId="0" borderId="10" xfId="62" applyFont="1" applyFill="1" applyBorder="1" applyAlignment="1">
      <alignment horizontal="center" vertical="center" wrapText="1"/>
    </xf>
    <xf numFmtId="49" fontId="1" fillId="0" borderId="10" xfId="62" applyNumberFormat="1" applyFont="1" applyFill="1" applyBorder="1" applyAlignment="1">
      <alignment horizontal="center" vertical="center" wrapText="1"/>
    </xf>
    <xf numFmtId="1" fontId="1" fillId="0" borderId="10" xfId="62" applyNumberFormat="1" applyFont="1" applyFill="1" applyBorder="1" applyAlignment="1">
      <alignment horizontal="center" vertical="center" wrapText="1"/>
    </xf>
    <xf numFmtId="1" fontId="1" fillId="0" borderId="10" xfId="62" applyNumberFormat="1" applyFont="1" applyFill="1" applyBorder="1" applyAlignment="1">
      <alignment horizontal="center" vertical="center"/>
    </xf>
    <xf numFmtId="4" fontId="1" fillId="0" borderId="10" xfId="6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" fillId="0" borderId="11" xfId="62" applyNumberFormat="1" applyFont="1" applyFill="1" applyBorder="1" applyAlignment="1">
      <alignment horizontal="center" vertical="center"/>
    </xf>
    <xf numFmtId="9" fontId="46" fillId="0" borderId="0" xfId="62" applyFont="1" applyFill="1" applyAlignment="1">
      <alignment/>
    </xf>
    <xf numFmtId="186" fontId="0" fillId="0" borderId="10" xfId="62" applyNumberFormat="1" applyFont="1" applyFill="1" applyBorder="1" applyAlignment="1">
      <alignment horizontal="center" vertical="center"/>
    </xf>
    <xf numFmtId="4" fontId="0" fillId="0" borderId="10" xfId="62" applyNumberFormat="1" applyFont="1" applyFill="1" applyBorder="1" applyAlignment="1">
      <alignment horizontal="center" vertical="center"/>
    </xf>
    <xf numFmtId="186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0" fontId="49" fillId="0" borderId="0" xfId="53" applyFont="1" applyFill="1">
      <alignment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186" fontId="0" fillId="0" borderId="10" xfId="53" applyNumberFormat="1" applyFont="1" applyFill="1" applyBorder="1" applyAlignment="1">
      <alignment horizontal="center" vertical="center" wrapText="1"/>
      <protection/>
    </xf>
    <xf numFmtId="186" fontId="0" fillId="0" borderId="10" xfId="53" applyNumberFormat="1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vertical="center" wrapText="1"/>
      <protection/>
    </xf>
    <xf numFmtId="186" fontId="1" fillId="0" borderId="10" xfId="56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/>
    </xf>
    <xf numFmtId="186" fontId="0" fillId="0" borderId="10" xfId="56" applyNumberFormat="1" applyFont="1" applyFill="1" applyBorder="1" applyAlignment="1">
      <alignment horizontal="center" vertical="center" wrapText="1"/>
      <protection/>
    </xf>
    <xf numFmtId="186" fontId="0" fillId="0" borderId="10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/>
    </xf>
    <xf numFmtId="0" fontId="39" fillId="0" borderId="0" xfId="53" applyFont="1" applyAlignment="1">
      <alignment horizontal="center" vertical="center"/>
      <protection/>
    </xf>
    <xf numFmtId="0" fontId="41" fillId="0" borderId="0" xfId="53" applyFont="1" applyAlignment="1">
      <alignment horizontal="center" vertical="center"/>
      <protection/>
    </xf>
    <xf numFmtId="0" fontId="42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49" fontId="41" fillId="25" borderId="16" xfId="53" applyNumberFormat="1" applyFont="1" applyFill="1" applyBorder="1" applyAlignment="1">
      <alignment horizontal="center" vertical="center"/>
      <protection/>
    </xf>
    <xf numFmtId="0" fontId="40" fillId="0" borderId="0" xfId="53" applyFont="1" applyAlignment="1">
      <alignment horizontal="center" vertical="center"/>
      <protection/>
    </xf>
    <xf numFmtId="186" fontId="39" fillId="0" borderId="13" xfId="53" applyNumberFormat="1" applyFont="1" applyFill="1" applyBorder="1" applyAlignment="1">
      <alignment horizontal="center" vertical="center" wrapText="1"/>
      <protection/>
    </xf>
    <xf numFmtId="186" fontId="39" fillId="0" borderId="10" xfId="53" applyNumberFormat="1" applyFont="1" applyFill="1" applyBorder="1" applyAlignment="1">
      <alignment horizontal="center" vertical="center" wrapText="1"/>
      <protection/>
    </xf>
    <xf numFmtId="186" fontId="39" fillId="0" borderId="23" xfId="53" applyNumberFormat="1" applyFont="1" applyFill="1" applyBorder="1" applyAlignment="1">
      <alignment horizontal="center" vertical="center" wrapText="1"/>
      <protection/>
    </xf>
    <xf numFmtId="186" fontId="39" fillId="0" borderId="12" xfId="53" applyNumberFormat="1" applyFont="1" applyFill="1" applyBorder="1" applyAlignment="1">
      <alignment horizontal="center" vertical="center" wrapText="1"/>
      <protection/>
    </xf>
    <xf numFmtId="0" fontId="29" fillId="0" borderId="0" xfId="53" applyFont="1" applyFill="1">
      <alignment/>
      <protection/>
    </xf>
    <xf numFmtId="1" fontId="39" fillId="0" borderId="0" xfId="53" applyNumberFormat="1" applyFont="1">
      <alignment/>
      <protection/>
    </xf>
    <xf numFmtId="1" fontId="41" fillId="0" borderId="0" xfId="53" applyNumberFormat="1" applyFont="1" applyAlignment="1">
      <alignment horizontal="center"/>
      <protection/>
    </xf>
    <xf numFmtId="1" fontId="42" fillId="0" borderId="0" xfId="53" applyNumberFormat="1" applyFont="1">
      <alignment/>
      <protection/>
    </xf>
    <xf numFmtId="1" fontId="41" fillId="0" borderId="0" xfId="53" applyNumberFormat="1" applyFont="1" applyBorder="1" applyAlignment="1">
      <alignment horizontal="center" vertical="center"/>
      <protection/>
    </xf>
    <xf numFmtId="1" fontId="29" fillId="0" borderId="0" xfId="53" applyNumberFormat="1" applyFont="1" applyAlignment="1">
      <alignment horizontal="left"/>
      <protection/>
    </xf>
    <xf numFmtId="1" fontId="39" fillId="0" borderId="10" xfId="53" applyNumberFormat="1" applyFont="1" applyBorder="1" applyAlignment="1">
      <alignment horizontal="center" vertical="center"/>
      <protection/>
    </xf>
    <xf numFmtId="1" fontId="29" fillId="0" borderId="0" xfId="53" applyNumberFormat="1" applyFont="1">
      <alignment/>
      <protection/>
    </xf>
    <xf numFmtId="1" fontId="39" fillId="0" borderId="10" xfId="53" applyNumberFormat="1" applyFont="1" applyBorder="1" applyAlignment="1">
      <alignment horizontal="center" vertical="center" wrapText="1"/>
      <protection/>
    </xf>
    <xf numFmtId="1" fontId="39" fillId="0" borderId="11" xfId="53" applyNumberFormat="1" applyFont="1" applyBorder="1" applyAlignment="1">
      <alignment horizontal="center" vertical="center"/>
      <protection/>
    </xf>
    <xf numFmtId="1" fontId="39" fillId="0" borderId="0" xfId="53" applyNumberFormat="1" applyFont="1" applyFill="1">
      <alignment/>
      <protection/>
    </xf>
    <xf numFmtId="1" fontId="42" fillId="0" borderId="0" xfId="53" applyNumberFormat="1" applyFont="1" applyFill="1">
      <alignment/>
      <protection/>
    </xf>
    <xf numFmtId="1" fontId="2" fillId="0" borderId="0" xfId="53" applyNumberFormat="1" applyFont="1" applyFill="1">
      <alignment/>
      <protection/>
    </xf>
    <xf numFmtId="1" fontId="41" fillId="25" borderId="10" xfId="53" applyNumberFormat="1" applyFont="1" applyFill="1" applyBorder="1" applyAlignment="1">
      <alignment horizontal="center" vertical="center" wrapText="1"/>
      <protection/>
    </xf>
    <xf numFmtId="1" fontId="41" fillId="25" borderId="11" xfId="53" applyNumberFormat="1" applyFont="1" applyFill="1" applyBorder="1" applyAlignment="1">
      <alignment horizontal="center" vertical="center" wrapText="1"/>
      <protection/>
    </xf>
    <xf numFmtId="1" fontId="41" fillId="0" borderId="11" xfId="53" applyNumberFormat="1" applyFont="1" applyFill="1" applyBorder="1" applyAlignment="1">
      <alignment horizontal="center" vertical="center" wrapText="1"/>
      <protection/>
    </xf>
    <xf numFmtId="1" fontId="41" fillId="0" borderId="11" xfId="53" applyNumberFormat="1" applyFont="1" applyBorder="1" applyAlignment="1">
      <alignment horizontal="center" vertical="center" wrapText="1"/>
      <protection/>
    </xf>
    <xf numFmtId="0" fontId="39" fillId="31" borderId="31" xfId="53" applyFont="1" applyFill="1" applyBorder="1" applyAlignment="1">
      <alignment horizontal="center" vertical="center"/>
      <protection/>
    </xf>
    <xf numFmtId="0" fontId="39" fillId="0" borderId="31" xfId="53" applyFont="1" applyBorder="1" applyAlignment="1">
      <alignment horizontal="center" vertical="center"/>
      <protection/>
    </xf>
    <xf numFmtId="186" fontId="41" fillId="25" borderId="31" xfId="53" applyNumberFormat="1" applyFont="1" applyFill="1" applyBorder="1" applyAlignment="1">
      <alignment horizontal="center" vertical="center" wrapText="1"/>
      <protection/>
    </xf>
    <xf numFmtId="186" fontId="39" fillId="31" borderId="31" xfId="53" applyNumberFormat="1" applyFont="1" applyFill="1" applyBorder="1" applyAlignment="1">
      <alignment horizontal="center" vertical="center" wrapText="1"/>
      <protection/>
    </xf>
    <xf numFmtId="182" fontId="1" fillId="0" borderId="29" xfId="0" applyNumberFormat="1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>
      <alignment horizontal="center" vertical="center" wrapText="1"/>
    </xf>
    <xf numFmtId="182" fontId="1" fillId="30" borderId="1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Fill="1" applyBorder="1" applyAlignment="1">
      <alignment horizontal="center" vertical="center"/>
    </xf>
    <xf numFmtId="186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wrapText="1"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49" fontId="0" fillId="0" borderId="13" xfId="55" applyNumberFormat="1" applyFont="1" applyFill="1" applyBorder="1" applyAlignment="1">
      <alignment horizontal="center" vertical="center" readingOrder="1"/>
      <protection/>
    </xf>
    <xf numFmtId="1" fontId="0" fillId="0" borderId="10" xfId="62" applyNumberFormat="1" applyFont="1" applyFill="1" applyBorder="1" applyAlignment="1">
      <alignment horizontal="center" vertical="center" readingOrder="1"/>
    </xf>
    <xf numFmtId="4" fontId="0" fillId="0" borderId="11" xfId="56" applyNumberFormat="1" applyFont="1" applyFill="1" applyBorder="1" applyAlignment="1">
      <alignment horizontal="center" vertical="center" wrapText="1" readingOrder="1"/>
      <protection/>
    </xf>
    <xf numFmtId="4" fontId="0" fillId="0" borderId="11" xfId="53" applyNumberFormat="1" applyFont="1" applyFill="1" applyBorder="1" applyAlignment="1">
      <alignment horizontal="center" vertical="center" readingOrder="1"/>
      <protection/>
    </xf>
    <xf numFmtId="4" fontId="0" fillId="0" borderId="11" xfId="53" applyNumberFormat="1" applyFont="1" applyFill="1" applyBorder="1" applyAlignment="1">
      <alignment horizontal="center" vertical="center" wrapText="1" readingOrder="1"/>
      <protection/>
    </xf>
    <xf numFmtId="4" fontId="0" fillId="0" borderId="11" xfId="62" applyNumberFormat="1" applyFont="1" applyFill="1" applyBorder="1" applyAlignment="1">
      <alignment horizontal="center" vertical="center" readingOrder="1"/>
    </xf>
    <xf numFmtId="1" fontId="0" fillId="0" borderId="10" xfId="53" applyNumberFormat="1" applyFont="1" applyFill="1" applyBorder="1" applyAlignment="1">
      <alignment horizontal="center" vertical="center" wrapText="1" readingOrder="1"/>
      <protection/>
    </xf>
    <xf numFmtId="0" fontId="0" fillId="0" borderId="20" xfId="0" applyFont="1" applyFill="1" applyBorder="1" applyAlignment="1">
      <alignment/>
    </xf>
    <xf numFmtId="0" fontId="0" fillId="0" borderId="10" xfId="53" applyFont="1" applyFill="1" applyBorder="1" applyAlignment="1">
      <alignment horizontal="left" vertical="center" wrapText="1" readingOrder="1"/>
      <protection/>
    </xf>
    <xf numFmtId="0" fontId="0" fillId="0" borderId="21" xfId="53" applyFont="1" applyFill="1" applyBorder="1" applyAlignment="1">
      <alignment horizontal="left" vertical="center" wrapText="1" readingOrder="1"/>
      <protection/>
    </xf>
    <xf numFmtId="4" fontId="1" fillId="0" borderId="11" xfId="53" applyNumberFormat="1" applyFont="1" applyFill="1" applyBorder="1" applyAlignment="1">
      <alignment horizontal="center" vertical="center" readingOrder="1"/>
      <protection/>
    </xf>
    <xf numFmtId="4" fontId="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 horizontal="center" vertical="center"/>
    </xf>
    <xf numFmtId="49" fontId="0" fillId="0" borderId="13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35" xfId="0" applyFont="1" applyBorder="1" applyAlignment="1">
      <alignment/>
    </xf>
    <xf numFmtId="186" fontId="65" fillId="0" borderId="10" xfId="0" applyNumberFormat="1" applyFont="1" applyFill="1" applyBorder="1" applyAlignment="1">
      <alignment horizontal="center" vertical="center"/>
    </xf>
    <xf numFmtId="186" fontId="0" fillId="0" borderId="10" xfId="62" applyNumberFormat="1" applyFont="1" applyFill="1" applyBorder="1" applyAlignment="1">
      <alignment horizontal="center" vertical="center" wrapText="1"/>
    </xf>
    <xf numFmtId="1" fontId="22" fillId="36" borderId="10" xfId="0" applyNumberFormat="1" applyFont="1" applyFill="1" applyBorder="1" applyAlignment="1">
      <alignment horizontal="center" vertical="center" wrapText="1" readingOrder="1"/>
    </xf>
    <xf numFmtId="4" fontId="43" fillId="36" borderId="10" xfId="0" applyNumberFormat="1" applyFont="1" applyFill="1" applyBorder="1" applyAlignment="1">
      <alignment horizontal="center" vertical="center" wrapText="1" readingOrder="1"/>
    </xf>
    <xf numFmtId="4" fontId="51" fillId="36" borderId="10" xfId="0" applyNumberFormat="1" applyFont="1" applyFill="1" applyBorder="1" applyAlignment="1">
      <alignment horizontal="center" vertical="center" readingOrder="1"/>
    </xf>
    <xf numFmtId="4" fontId="51" fillId="36" borderId="10" xfId="65" applyNumberFormat="1" applyFont="1" applyFill="1" applyBorder="1" applyAlignment="1">
      <alignment horizontal="center" vertical="center" wrapText="1" readingOrder="1"/>
    </xf>
    <xf numFmtId="4" fontId="51" fillId="36" borderId="10" xfId="53" applyNumberFormat="1" applyFont="1" applyFill="1" applyBorder="1" applyAlignment="1">
      <alignment horizontal="center" vertical="center" wrapText="1" readingOrder="1"/>
      <protection/>
    </xf>
    <xf numFmtId="0" fontId="1" fillId="35" borderId="10" xfId="0" applyFont="1" applyFill="1" applyBorder="1" applyAlignment="1">
      <alignment horizontal="center" vertical="center" wrapText="1"/>
    </xf>
    <xf numFmtId="1" fontId="22" fillId="37" borderId="10" xfId="0" applyNumberFormat="1" applyFont="1" applyFill="1" applyBorder="1" applyAlignment="1">
      <alignment horizontal="center" vertical="center" wrapText="1" readingOrder="1"/>
    </xf>
    <xf numFmtId="4" fontId="43" fillId="37" borderId="10" xfId="0" applyNumberFormat="1" applyFont="1" applyFill="1" applyBorder="1" applyAlignment="1">
      <alignment horizontal="center" vertical="center" wrapText="1" readingOrder="1"/>
    </xf>
    <xf numFmtId="4" fontId="51" fillId="37" borderId="10" xfId="0" applyNumberFormat="1" applyFont="1" applyFill="1" applyBorder="1" applyAlignment="1">
      <alignment horizontal="center" vertical="center" readingOrder="1"/>
    </xf>
    <xf numFmtId="0" fontId="0" fillId="0" borderId="10" xfId="0" applyNumberFormat="1" applyFont="1" applyFill="1" applyBorder="1" applyAlignment="1">
      <alignment horizontal="center" vertical="center" wrapText="1"/>
    </xf>
    <xf numFmtId="186" fontId="30" fillId="24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 wrapText="1"/>
    </xf>
    <xf numFmtId="186" fontId="0" fillId="37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86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186" fontId="0" fillId="26" borderId="21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distributed"/>
    </xf>
    <xf numFmtId="1" fontId="29" fillId="26" borderId="10" xfId="0" applyNumberFormat="1" applyFont="1" applyFill="1" applyBorder="1" applyAlignment="1">
      <alignment horizontal="center" vertical="center" wrapText="1"/>
    </xf>
    <xf numFmtId="186" fontId="29" fillId="26" borderId="10" xfId="0" applyNumberFormat="1" applyFont="1" applyFill="1" applyBorder="1" applyAlignment="1">
      <alignment horizontal="center" vertical="distributed"/>
    </xf>
    <xf numFmtId="1" fontId="30" fillId="26" borderId="10" xfId="0" applyNumberFormat="1" applyFont="1" applyFill="1" applyBorder="1" applyAlignment="1">
      <alignment horizontal="center" vertical="distributed"/>
    </xf>
    <xf numFmtId="1" fontId="0" fillId="26" borderId="10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vertical="center" wrapText="1"/>
    </xf>
    <xf numFmtId="186" fontId="30" fillId="26" borderId="10" xfId="0" applyNumberFormat="1" applyFont="1" applyFill="1" applyBorder="1" applyAlignment="1">
      <alignment horizontal="center" vertical="distributed"/>
    </xf>
    <xf numFmtId="186" fontId="1" fillId="26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4" fontId="0" fillId="26" borderId="10" xfId="62" applyNumberFormat="1" applyFont="1" applyFill="1" applyBorder="1" applyAlignment="1">
      <alignment horizontal="center" vertical="center"/>
    </xf>
    <xf numFmtId="186" fontId="0" fillId="26" borderId="10" xfId="62" applyNumberFormat="1" applyFont="1" applyFill="1" applyBorder="1" applyAlignment="1">
      <alignment horizontal="center" vertical="center"/>
    </xf>
    <xf numFmtId="4" fontId="0" fillId="26" borderId="10" xfId="62" applyNumberFormat="1" applyFont="1" applyFill="1" applyBorder="1" applyAlignment="1">
      <alignment horizontal="center" vertical="center" wrapText="1"/>
    </xf>
    <xf numFmtId="0" fontId="0" fillId="26" borderId="10" xfId="53" applyFont="1" applyFill="1" applyBorder="1" applyAlignment="1">
      <alignment horizontal="center" vertical="center" wrapText="1"/>
      <protection/>
    </xf>
    <xf numFmtId="186" fontId="0" fillId="26" borderId="10" xfId="53" applyNumberFormat="1" applyFont="1" applyFill="1" applyBorder="1" applyAlignment="1">
      <alignment horizontal="center" vertical="center" wrapText="1"/>
      <protection/>
    </xf>
    <xf numFmtId="0" fontId="1" fillId="37" borderId="1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86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26" borderId="10" xfId="0" applyFont="1" applyFill="1" applyBorder="1" applyAlignment="1">
      <alignment/>
    </xf>
    <xf numFmtId="1" fontId="0" fillId="26" borderId="10" xfId="62" applyNumberFormat="1" applyFont="1" applyFill="1" applyBorder="1" applyAlignment="1">
      <alignment horizontal="center" vertical="center" wrapText="1"/>
    </xf>
    <xf numFmtId="1" fontId="0" fillId="26" borderId="10" xfId="62" applyNumberFormat="1" applyFont="1" applyFill="1" applyBorder="1" applyAlignment="1">
      <alignment horizontal="center" vertical="center"/>
    </xf>
    <xf numFmtId="2" fontId="0" fillId="26" borderId="10" xfId="62" applyNumberFormat="1" applyFont="1" applyFill="1" applyBorder="1" applyAlignment="1">
      <alignment horizontal="center" vertical="center" wrapText="1"/>
    </xf>
    <xf numFmtId="1" fontId="0" fillId="26" borderId="10" xfId="53" applyNumberFormat="1" applyFont="1" applyFill="1" applyBorder="1" applyAlignment="1">
      <alignment horizontal="center" vertical="center" wrapText="1"/>
      <protection/>
    </xf>
    <xf numFmtId="2" fontId="0" fillId="26" borderId="10" xfId="53" applyNumberFormat="1" applyFont="1" applyFill="1" applyBorder="1" applyAlignment="1">
      <alignment horizontal="center" vertical="center" wrapText="1"/>
      <protection/>
    </xf>
    <xf numFmtId="0" fontId="0" fillId="26" borderId="10" xfId="0" applyNumberFormat="1" applyFont="1" applyFill="1" applyBorder="1" applyAlignment="1">
      <alignment horizontal="center" vertical="center" wrapText="1"/>
    </xf>
    <xf numFmtId="0" fontId="0" fillId="26" borderId="10" xfId="62" applyNumberFormat="1" applyFont="1" applyFill="1" applyBorder="1" applyAlignment="1">
      <alignment horizontal="center" vertical="center" wrapText="1"/>
    </xf>
    <xf numFmtId="0" fontId="0" fillId="26" borderId="10" xfId="53" applyNumberFormat="1" applyFont="1" applyFill="1" applyBorder="1" applyAlignment="1">
      <alignment horizontal="center" vertical="center" wrapText="1"/>
      <protection/>
    </xf>
    <xf numFmtId="0" fontId="39" fillId="0" borderId="47" xfId="53" applyFont="1" applyBorder="1" applyAlignment="1">
      <alignment horizontal="center" vertical="center"/>
      <protection/>
    </xf>
    <xf numFmtId="186" fontId="41" fillId="25" borderId="47" xfId="53" applyNumberFormat="1" applyFont="1" applyFill="1" applyBorder="1" applyAlignment="1">
      <alignment horizontal="center" vertical="center" wrapText="1"/>
      <protection/>
    </xf>
    <xf numFmtId="186" fontId="39" fillId="0" borderId="47" xfId="53" applyNumberFormat="1" applyFont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43" fontId="1" fillId="0" borderId="10" xfId="65" applyFont="1" applyFill="1" applyBorder="1" applyAlignment="1">
      <alignment horizontal="center" vertical="top" wrapText="1"/>
    </xf>
    <xf numFmtId="43" fontId="0" fillId="0" borderId="10" xfId="65" applyFont="1" applyFill="1" applyBorder="1" applyAlignment="1">
      <alignment horizontal="left" vertical="top" wrapText="1"/>
    </xf>
    <xf numFmtId="43" fontId="0" fillId="0" borderId="10" xfId="65" applyFont="1" applyFill="1" applyBorder="1" applyAlignment="1">
      <alignment horizontal="center" vertical="top" wrapText="1"/>
    </xf>
    <xf numFmtId="43" fontId="0" fillId="0" borderId="10" xfId="65" applyFont="1" applyFill="1" applyBorder="1" applyAlignment="1">
      <alignment/>
    </xf>
    <xf numFmtId="0" fontId="1" fillId="0" borderId="43" xfId="0" applyNumberFormat="1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center" wrapText="1"/>
    </xf>
    <xf numFmtId="182" fontId="65" fillId="0" borderId="47" xfId="54" applyNumberFormat="1" applyFont="1" applyFill="1" applyBorder="1" applyAlignment="1">
      <alignment horizontal="right" vertical="center"/>
      <protection/>
    </xf>
    <xf numFmtId="182" fontId="66" fillId="0" borderId="47" xfId="54" applyNumberFormat="1" applyFont="1" applyFill="1" applyBorder="1" applyAlignment="1">
      <alignment horizontal="right" vertical="center"/>
      <protection/>
    </xf>
    <xf numFmtId="182" fontId="65" fillId="0" borderId="46" xfId="54" applyNumberFormat="1" applyFont="1" applyFill="1" applyBorder="1" applyAlignment="1">
      <alignment horizontal="right" vertical="center"/>
      <protection/>
    </xf>
    <xf numFmtId="182" fontId="66" fillId="0" borderId="57" xfId="54" applyNumberFormat="1" applyFont="1" applyFill="1" applyBorder="1" applyAlignment="1">
      <alignment horizontal="right" vertical="center"/>
      <protection/>
    </xf>
    <xf numFmtId="182" fontId="66" fillId="0" borderId="54" xfId="54" applyNumberFormat="1" applyFont="1" applyFill="1" applyBorder="1" applyAlignment="1">
      <alignment horizontal="right" vertical="center"/>
      <protection/>
    </xf>
    <xf numFmtId="182" fontId="65" fillId="0" borderId="45" xfId="54" applyNumberFormat="1" applyFont="1" applyFill="1" applyBorder="1" applyAlignment="1">
      <alignment horizontal="right" vertical="center"/>
      <protection/>
    </xf>
    <xf numFmtId="186" fontId="22" fillId="26" borderId="10" xfId="0" applyNumberFormat="1" applyFont="1" applyFill="1" applyBorder="1" applyAlignment="1">
      <alignment horizontal="center" vertical="center" wrapText="1" readingOrder="1"/>
    </xf>
    <xf numFmtId="1" fontId="22" fillId="26" borderId="10" xfId="0" applyNumberFormat="1" applyFont="1" applyFill="1" applyBorder="1" applyAlignment="1">
      <alignment horizontal="center" vertical="center" wrapText="1" readingOrder="1"/>
    </xf>
    <xf numFmtId="1" fontId="43" fillId="26" borderId="10" xfId="0" applyNumberFormat="1" applyFont="1" applyFill="1" applyBorder="1" applyAlignment="1">
      <alignment horizontal="center" vertical="center" wrapText="1" readingOrder="1"/>
    </xf>
    <xf numFmtId="186" fontId="43" fillId="26" borderId="10" xfId="0" applyNumberFormat="1" applyFont="1" applyFill="1" applyBorder="1" applyAlignment="1">
      <alignment horizontal="center" vertical="center" wrapText="1" readingOrder="1"/>
    </xf>
    <xf numFmtId="182" fontId="43" fillId="38" borderId="10" xfId="0" applyNumberFormat="1" applyFont="1" applyFill="1" applyBorder="1" applyAlignment="1">
      <alignment horizontal="center" vertical="center" wrapText="1" readingOrder="1"/>
    </xf>
    <xf numFmtId="1" fontId="43" fillId="38" borderId="10" xfId="0" applyNumberFormat="1" applyFont="1" applyFill="1" applyBorder="1" applyAlignment="1">
      <alignment horizontal="center" vertical="center" wrapText="1" readingOrder="1"/>
    </xf>
    <xf numFmtId="4" fontId="43" fillId="38" borderId="10" xfId="0" applyNumberFormat="1" applyFont="1" applyFill="1" applyBorder="1" applyAlignment="1">
      <alignment horizontal="center" vertical="center" wrapText="1" readingOrder="1"/>
    </xf>
    <xf numFmtId="4" fontId="43" fillId="26" borderId="10" xfId="0" applyNumberFormat="1" applyFont="1" applyFill="1" applyBorder="1" applyAlignment="1">
      <alignment horizontal="center" vertical="center" wrapText="1" readingOrder="1"/>
    </xf>
    <xf numFmtId="49" fontId="33" fillId="39" borderId="20" xfId="55" applyNumberFormat="1" applyFont="1" applyFill="1" applyBorder="1" applyAlignment="1">
      <alignment horizontal="center" vertical="center" readingOrder="1"/>
      <protection/>
    </xf>
    <xf numFmtId="0" fontId="1" fillId="39" borderId="21" xfId="53" applyFont="1" applyFill="1" applyBorder="1" applyAlignment="1">
      <alignment horizontal="center" vertical="center" wrapText="1" readingOrder="1"/>
      <protection/>
    </xf>
    <xf numFmtId="0" fontId="22" fillId="39" borderId="21" xfId="53" applyFont="1" applyFill="1" applyBorder="1" applyAlignment="1">
      <alignment horizontal="center" vertical="center" wrapText="1" readingOrder="1"/>
      <protection/>
    </xf>
    <xf numFmtId="2" fontId="44" fillId="39" borderId="21" xfId="56" applyNumberFormat="1" applyFont="1" applyFill="1" applyBorder="1" applyAlignment="1">
      <alignment horizontal="center" vertical="center" wrapText="1" readingOrder="1"/>
      <protection/>
    </xf>
    <xf numFmtId="2" fontId="43" fillId="39" borderId="21" xfId="62" applyNumberFormat="1" applyFont="1" applyFill="1" applyBorder="1" applyAlignment="1">
      <alignment horizontal="center" vertical="center" wrapText="1" readingOrder="1"/>
    </xf>
    <xf numFmtId="3" fontId="44" fillId="39" borderId="21" xfId="56" applyNumberFormat="1" applyFont="1" applyFill="1" applyBorder="1" applyAlignment="1">
      <alignment horizontal="center" vertical="center" wrapText="1" readingOrder="1"/>
      <protection/>
    </xf>
    <xf numFmtId="4" fontId="51" fillId="39" borderId="21" xfId="0" applyNumberFormat="1" applyFont="1" applyFill="1" applyBorder="1" applyAlignment="1">
      <alignment horizontal="center" vertical="center" readingOrder="1"/>
    </xf>
    <xf numFmtId="4" fontId="51" fillId="39" borderId="21" xfId="53" applyNumberFormat="1" applyFont="1" applyFill="1" applyBorder="1" applyAlignment="1">
      <alignment horizontal="center" vertical="center" wrapText="1" readingOrder="1"/>
      <protection/>
    </xf>
    <xf numFmtId="186" fontId="52" fillId="39" borderId="21" xfId="53" applyNumberFormat="1" applyFont="1" applyFill="1" applyBorder="1" applyAlignment="1">
      <alignment horizontal="center" vertical="center" wrapText="1" readingOrder="1"/>
      <protection/>
    </xf>
    <xf numFmtId="186" fontId="52" fillId="39" borderId="21" xfId="53" applyNumberFormat="1" applyFont="1" applyFill="1" applyBorder="1" applyAlignment="1">
      <alignment horizontal="center" vertical="center" readingOrder="1"/>
      <protection/>
    </xf>
    <xf numFmtId="1" fontId="52" fillId="39" borderId="21" xfId="53" applyNumberFormat="1" applyFont="1" applyFill="1" applyBorder="1" applyAlignment="1">
      <alignment horizontal="center" vertical="center" wrapText="1" readingOrder="1"/>
      <protection/>
    </xf>
    <xf numFmtId="4" fontId="52" fillId="39" borderId="21" xfId="53" applyNumberFormat="1" applyFont="1" applyFill="1" applyBorder="1" applyAlignment="1">
      <alignment horizontal="center" vertical="center" readingOrder="1"/>
      <protection/>
    </xf>
    <xf numFmtId="4" fontId="52" fillId="39" borderId="21" xfId="53" applyNumberFormat="1" applyFont="1" applyFill="1" applyBorder="1" applyAlignment="1">
      <alignment horizontal="center" vertical="center" wrapText="1" readingOrder="1"/>
      <protection/>
    </xf>
    <xf numFmtId="4" fontId="51" fillId="39" borderId="21" xfId="53" applyNumberFormat="1" applyFont="1" applyFill="1" applyBorder="1" applyAlignment="1">
      <alignment horizontal="center" vertical="center" readingOrder="1"/>
      <protection/>
    </xf>
    <xf numFmtId="1" fontId="52" fillId="39" borderId="21" xfId="62" applyNumberFormat="1" applyFont="1" applyFill="1" applyBorder="1" applyAlignment="1">
      <alignment horizontal="center" vertical="center" readingOrder="1"/>
    </xf>
    <xf numFmtId="4" fontId="0" fillId="39" borderId="14" xfId="56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center" wrapText="1" readingOrder="1"/>
    </xf>
    <xf numFmtId="49" fontId="33" fillId="35" borderId="13" xfId="55" applyNumberFormat="1" applyFont="1" applyFill="1" applyBorder="1" applyAlignment="1">
      <alignment horizontal="center" vertical="center" wrapText="1" readingOrder="1"/>
      <protection/>
    </xf>
    <xf numFmtId="186" fontId="52" fillId="0" borderId="10" xfId="53" applyNumberFormat="1" applyFont="1" applyFill="1" applyBorder="1" applyAlignment="1">
      <alignment horizontal="center" vertical="center" wrapText="1" readingOrder="1"/>
      <protection/>
    </xf>
    <xf numFmtId="186" fontId="52" fillId="0" borderId="10" xfId="53" applyNumberFormat="1" applyFont="1" applyFill="1" applyBorder="1" applyAlignment="1">
      <alignment horizontal="center" vertical="center" readingOrder="1"/>
      <protection/>
    </xf>
    <xf numFmtId="1" fontId="52" fillId="0" borderId="10" xfId="53" applyNumberFormat="1" applyFont="1" applyFill="1" applyBorder="1" applyAlignment="1">
      <alignment horizontal="center" vertical="center" wrapText="1" readingOrder="1"/>
      <protection/>
    </xf>
    <xf numFmtId="49" fontId="43" fillId="39" borderId="21" xfId="62" applyNumberFormat="1" applyFont="1" applyFill="1" applyBorder="1" applyAlignment="1">
      <alignment horizontal="center" vertical="center" wrapText="1" readingOrder="1"/>
    </xf>
    <xf numFmtId="0" fontId="33" fillId="0" borderId="38" xfId="0" applyFont="1" applyFill="1" applyBorder="1" applyAlignment="1">
      <alignment horizontal="center" vertical="center" wrapText="1" readingOrder="1"/>
    </xf>
    <xf numFmtId="0" fontId="33" fillId="0" borderId="13" xfId="0" applyFont="1" applyFill="1" applyBorder="1" applyAlignment="1">
      <alignment horizontal="center" vertical="center" wrapText="1" readingOrder="1"/>
    </xf>
    <xf numFmtId="0" fontId="22" fillId="37" borderId="10" xfId="0" applyFont="1" applyFill="1" applyBorder="1" applyAlignment="1">
      <alignment horizontal="center" vertical="center" wrapText="1" readingOrder="1"/>
    </xf>
    <xf numFmtId="0" fontId="50" fillId="0" borderId="0" xfId="0" applyFont="1" applyAlignment="1">
      <alignment horizontal="center" vertical="center" readingOrder="1"/>
    </xf>
    <xf numFmtId="0" fontId="50" fillId="0" borderId="0" xfId="0" applyFont="1" applyAlignment="1">
      <alignment horizontal="center" vertical="center" wrapText="1" readingOrder="1"/>
    </xf>
    <xf numFmtId="0" fontId="31" fillId="0" borderId="0" xfId="0" applyFont="1" applyAlignment="1">
      <alignment horizontal="center" vertical="center" readingOrder="1"/>
    </xf>
    <xf numFmtId="0" fontId="0" fillId="0" borderId="35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22" fillId="0" borderId="35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  <xf numFmtId="49" fontId="22" fillId="0" borderId="35" xfId="0" applyNumberFormat="1" applyFont="1" applyFill="1" applyBorder="1" applyAlignment="1">
      <alignment horizontal="center" vertical="center" wrapText="1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2" fillId="26" borderId="10" xfId="0" applyFont="1" applyFill="1" applyBorder="1" applyAlignment="1">
      <alignment horizontal="center" vertical="center" wrapText="1" readingOrder="1"/>
    </xf>
    <xf numFmtId="0" fontId="22" fillId="25" borderId="10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readingOrder="1"/>
    </xf>
    <xf numFmtId="0" fontId="33" fillId="0" borderId="35" xfId="0" applyFont="1" applyFill="1" applyBorder="1" applyAlignment="1">
      <alignment horizontal="center" vertical="center" readingOrder="1"/>
    </xf>
    <xf numFmtId="0" fontId="22" fillId="26" borderId="10" xfId="0" applyFont="1" applyFill="1" applyBorder="1" applyAlignment="1">
      <alignment horizontal="center" vertical="center" readingOrder="1"/>
    </xf>
    <xf numFmtId="0" fontId="0" fillId="0" borderId="0" xfId="0" applyFont="1" applyFill="1" applyAlignment="1">
      <alignment horizontal="center" vertical="center" readingOrder="1"/>
    </xf>
    <xf numFmtId="0" fontId="43" fillId="0" borderId="0" xfId="0" applyNumberFormat="1" applyFont="1" applyFill="1" applyAlignment="1">
      <alignment horizontal="center" vertical="center" readingOrder="1"/>
    </xf>
    <xf numFmtId="0" fontId="36" fillId="0" borderId="0" xfId="0" applyFont="1" applyFill="1" applyBorder="1" applyAlignment="1">
      <alignment horizontal="center" vertical="center" readingOrder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2" fillId="36" borderId="35" xfId="0" applyFont="1" applyFill="1" applyBorder="1" applyAlignment="1">
      <alignment horizontal="center" vertical="center" wrapText="1" readingOrder="1"/>
    </xf>
    <xf numFmtId="0" fontId="22" fillId="36" borderId="10" xfId="0" applyFont="1" applyFill="1" applyBorder="1" applyAlignment="1">
      <alignment horizontal="center" vertical="center" wrapText="1" readingOrder="1"/>
    </xf>
    <xf numFmtId="0" fontId="52" fillId="0" borderId="0" xfId="0" applyFont="1" applyBorder="1" applyAlignment="1">
      <alignment horizontal="center"/>
    </xf>
    <xf numFmtId="0" fontId="33" fillId="26" borderId="35" xfId="0" applyFont="1" applyFill="1" applyBorder="1" applyAlignment="1">
      <alignment horizontal="center" vertical="center" readingOrder="1"/>
    </xf>
    <xf numFmtId="0" fontId="1" fillId="26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47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/>
    </xf>
    <xf numFmtId="2" fontId="28" fillId="26" borderId="0" xfId="0" applyNumberFormat="1" applyFont="1" applyFill="1" applyBorder="1" applyAlignment="1">
      <alignment horizontal="right" vertical="top" wrapText="1"/>
    </xf>
    <xf numFmtId="0" fontId="0" fillId="26" borderId="0" xfId="0" applyFill="1" applyBorder="1" applyAlignment="1">
      <alignment horizontal="right"/>
    </xf>
    <xf numFmtId="0" fontId="1" fillId="26" borderId="35" xfId="0" applyFont="1" applyFill="1" applyBorder="1" applyAlignment="1">
      <alignment horizontal="center"/>
    </xf>
    <xf numFmtId="0" fontId="1" fillId="26" borderId="42" xfId="0" applyFont="1" applyFill="1" applyBorder="1" applyAlignment="1">
      <alignment horizontal="center"/>
    </xf>
    <xf numFmtId="0" fontId="1" fillId="26" borderId="55" xfId="0" applyFont="1" applyFill="1" applyBorder="1" applyAlignment="1">
      <alignment horizontal="center"/>
    </xf>
    <xf numFmtId="0" fontId="1" fillId="26" borderId="72" xfId="0" applyFont="1" applyFill="1" applyBorder="1" applyAlignment="1">
      <alignment horizontal="center"/>
    </xf>
    <xf numFmtId="0" fontId="1" fillId="26" borderId="5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/>
    </xf>
    <xf numFmtId="0" fontId="29" fillId="0" borderId="3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center" vertical="center" wrapText="1"/>
    </xf>
    <xf numFmtId="0" fontId="29" fillId="26" borderId="47" xfId="0" applyFont="1" applyFill="1" applyBorder="1" applyAlignment="1">
      <alignment horizontal="center" vertical="center" wrapText="1"/>
    </xf>
    <xf numFmtId="0" fontId="40" fillId="0" borderId="0" xfId="53" applyFont="1" applyAlignment="1">
      <alignment horizontal="justify"/>
      <protection/>
    </xf>
    <xf numFmtId="0" fontId="39" fillId="0" borderId="35" xfId="53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0" fontId="42" fillId="31" borderId="73" xfId="53" applyFont="1" applyFill="1" applyBorder="1" applyAlignment="1">
      <alignment horizontal="center" vertical="center" wrapText="1"/>
      <protection/>
    </xf>
    <xf numFmtId="0" fontId="42" fillId="31" borderId="43" xfId="53" applyFont="1" applyFill="1" applyBorder="1" applyAlignment="1">
      <alignment horizontal="center" vertical="center" wrapText="1"/>
      <protection/>
    </xf>
    <xf numFmtId="0" fontId="42" fillId="31" borderId="74" xfId="53" applyFont="1" applyFill="1" applyBorder="1" applyAlignment="1">
      <alignment horizontal="center" vertical="center" wrapText="1"/>
      <protection/>
    </xf>
    <xf numFmtId="0" fontId="39" fillId="0" borderId="13" xfId="53" applyFont="1" applyBorder="1" applyAlignment="1">
      <alignment horizontal="center" vertical="center"/>
      <protection/>
    </xf>
    <xf numFmtId="0" fontId="39" fillId="0" borderId="10" xfId="53" applyFont="1" applyBorder="1" applyAlignment="1">
      <alignment horizontal="center" vertical="center"/>
      <protection/>
    </xf>
    <xf numFmtId="0" fontId="39" fillId="0" borderId="11" xfId="53" applyFont="1" applyBorder="1" applyAlignment="1">
      <alignment horizontal="center" vertical="center"/>
      <protection/>
    </xf>
    <xf numFmtId="0" fontId="39" fillId="0" borderId="38" xfId="53" applyFont="1" applyBorder="1" applyAlignment="1">
      <alignment horizontal="center" vertical="center"/>
      <protection/>
    </xf>
    <xf numFmtId="0" fontId="39" fillId="0" borderId="35" xfId="53" applyFont="1" applyBorder="1" applyAlignment="1">
      <alignment horizontal="center" vertical="center"/>
      <protection/>
    </xf>
    <xf numFmtId="0" fontId="39" fillId="0" borderId="42" xfId="53" applyFont="1" applyBorder="1" applyAlignment="1">
      <alignment horizontal="center" vertical="center"/>
      <protection/>
    </xf>
    <xf numFmtId="0" fontId="39" fillId="0" borderId="16" xfId="53" applyFont="1" applyBorder="1" applyAlignment="1">
      <alignment horizontal="center" vertical="center" wrapText="1"/>
      <protection/>
    </xf>
    <xf numFmtId="49" fontId="39" fillId="0" borderId="0" xfId="53" applyNumberFormat="1" applyFont="1" applyFill="1" applyBorder="1" applyAlignment="1">
      <alignment horizontal="center"/>
      <protection/>
    </xf>
    <xf numFmtId="0" fontId="39" fillId="0" borderId="0" xfId="53" applyFont="1" applyFill="1" applyBorder="1" applyAlignment="1">
      <alignment horizontal="right"/>
      <protection/>
    </xf>
    <xf numFmtId="0" fontId="42" fillId="0" borderId="0" xfId="53" applyFont="1" applyFill="1" applyBorder="1" applyAlignment="1">
      <alignment horizontal="right" vertical="top"/>
      <protection/>
    </xf>
    <xf numFmtId="0" fontId="39" fillId="0" borderId="13" xfId="53" applyFont="1" applyBorder="1" applyAlignment="1">
      <alignment horizontal="center" vertical="center" wrapText="1"/>
      <protection/>
    </xf>
    <xf numFmtId="0" fontId="39" fillId="0" borderId="0" xfId="53" applyFont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39" fillId="0" borderId="0" xfId="53" applyFont="1" applyAlignment="1">
      <alignment/>
      <protection/>
    </xf>
    <xf numFmtId="0" fontId="0" fillId="0" borderId="0" xfId="0" applyAlignment="1">
      <alignment/>
    </xf>
    <xf numFmtId="0" fontId="39" fillId="0" borderId="0" xfId="53" applyFont="1" applyAlignment="1">
      <alignment horizontal="right"/>
      <protection/>
    </xf>
    <xf numFmtId="0" fontId="0" fillId="0" borderId="0" xfId="0" applyAlignment="1">
      <alignment horizontal="right"/>
    </xf>
    <xf numFmtId="2" fontId="2" fillId="0" borderId="0" xfId="53" applyNumberFormat="1" applyFont="1" applyFill="1" applyAlignment="1">
      <alignment horizontal="right"/>
      <protection/>
    </xf>
    <xf numFmtId="0" fontId="39" fillId="0" borderId="0" xfId="53" applyFont="1" applyFill="1" applyAlignment="1">
      <alignment horizontal="right"/>
      <protection/>
    </xf>
    <xf numFmtId="0" fontId="39" fillId="0" borderId="0" xfId="0" applyFont="1" applyAlignment="1">
      <alignment horizontal="right"/>
    </xf>
    <xf numFmtId="0" fontId="39" fillId="0" borderId="25" xfId="53" applyFont="1" applyBorder="1" applyAlignment="1">
      <alignment horizontal="center" vertical="center"/>
      <protection/>
    </xf>
    <xf numFmtId="0" fontId="33" fillId="0" borderId="0" xfId="53" applyFont="1" applyAlignment="1">
      <alignment horizontal="center"/>
      <protection/>
    </xf>
    <xf numFmtId="0" fontId="39" fillId="0" borderId="11" xfId="53" applyFont="1" applyBorder="1" applyAlignment="1">
      <alignment horizontal="center" vertical="center" wrapText="1"/>
      <protection/>
    </xf>
    <xf numFmtId="0" fontId="39" fillId="0" borderId="38" xfId="53" applyFont="1" applyBorder="1" applyAlignment="1">
      <alignment horizontal="center" vertical="center" wrapText="1"/>
      <protection/>
    </xf>
    <xf numFmtId="0" fontId="39" fillId="0" borderId="42" xfId="53" applyFont="1" applyBorder="1" applyAlignment="1">
      <alignment horizontal="center" vertical="center" wrapText="1"/>
      <protection/>
    </xf>
    <xf numFmtId="0" fontId="39" fillId="0" borderId="36" xfId="53" applyFont="1" applyBorder="1" applyAlignment="1">
      <alignment horizontal="center" vertical="center" wrapText="1"/>
      <protection/>
    </xf>
    <xf numFmtId="0" fontId="39" fillId="0" borderId="37" xfId="53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39" fillId="0" borderId="74" xfId="53" applyFont="1" applyBorder="1" applyAlignment="1">
      <alignment horizontal="center" vertical="center" wrapText="1"/>
      <protection/>
    </xf>
    <xf numFmtId="0" fontId="39" fillId="0" borderId="71" xfId="53" applyFont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39" fillId="0" borderId="31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28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9" fillId="26" borderId="0" xfId="0" applyFont="1" applyFill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5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38" xfId="54" applyFont="1" applyFill="1" applyBorder="1" applyAlignment="1">
      <alignment horizontal="center" vertical="center" wrapText="1"/>
      <protection/>
    </xf>
    <xf numFmtId="0" fontId="24" fillId="0" borderId="20" xfId="54" applyFont="1" applyFill="1" applyBorder="1" applyAlignment="1">
      <alignment horizontal="center" vertical="center" wrapText="1"/>
      <protection/>
    </xf>
    <xf numFmtId="0" fontId="24" fillId="0" borderId="55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0" fontId="24" fillId="0" borderId="54" xfId="54" applyFont="1" applyFill="1" applyBorder="1" applyAlignment="1">
      <alignment horizontal="center" vertical="center" wrapText="1"/>
      <protection/>
    </xf>
    <xf numFmtId="0" fontId="24" fillId="0" borderId="42" xfId="54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center" wrapText="1"/>
      <protection/>
    </xf>
    <xf numFmtId="2" fontId="28" fillId="0" borderId="0" xfId="54" applyNumberFormat="1" applyFont="1" applyAlignment="1">
      <alignment horizontal="right" vertical="top" wrapText="1"/>
      <protection/>
    </xf>
    <xf numFmtId="0" fontId="0" fillId="0" borderId="0" xfId="54" applyAlignment="1">
      <alignment/>
      <protection/>
    </xf>
    <xf numFmtId="0" fontId="1" fillId="0" borderId="0" xfId="0" applyFont="1" applyAlignment="1">
      <alignment horizont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51" fillId="36" borderId="21" xfId="0" applyNumberFormat="1" applyFont="1" applyFill="1" applyBorder="1" applyAlignment="1">
      <alignment horizontal="center" vertical="center" readingOrder="1"/>
    </xf>
    <xf numFmtId="4" fontId="51" fillId="36" borderId="21" xfId="53" applyNumberFormat="1" applyFont="1" applyFill="1" applyBorder="1" applyAlignment="1">
      <alignment horizontal="center" vertical="center" wrapText="1" readingOrder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zoomScale="75" zoomScaleNormal="75" zoomScalePageLayoutView="0" workbookViewId="0" topLeftCell="A42">
      <pane xSplit="18675" topLeftCell="J1" activePane="topLeft" state="split"/>
      <selection pane="topLeft" activeCell="I48" sqref="I48:J48"/>
      <selection pane="topRight" activeCell="R21" sqref="R21"/>
    </sheetView>
  </sheetViews>
  <sheetFormatPr defaultColWidth="9.00390625" defaultRowHeight="15.75"/>
  <cols>
    <col min="1" max="1" width="6.125" style="0" customWidth="1"/>
    <col min="2" max="2" width="31.625" style="0" customWidth="1"/>
    <col min="3" max="3" width="9.25390625" style="0" customWidth="1"/>
    <col min="4" max="4" width="8.375" style="0" customWidth="1"/>
    <col min="5" max="5" width="9.25390625" style="0" customWidth="1"/>
    <col min="6" max="6" width="9.375" style="0" customWidth="1"/>
    <col min="7" max="7" width="9.50390625" style="0" customWidth="1"/>
    <col min="8" max="8" width="7.75390625" style="561" customWidth="1"/>
    <col min="9" max="9" width="15.00390625" style="240" customWidth="1"/>
    <col min="10" max="10" width="14.625" style="240" customWidth="1"/>
    <col min="11" max="11" width="8.625" style="508" customWidth="1"/>
    <col min="12" max="12" width="8.625" style="0" customWidth="1"/>
    <col min="13" max="13" width="8.625" style="553" customWidth="1"/>
    <col min="14" max="14" width="12.875" style="0" customWidth="1"/>
    <col min="15" max="16" width="12.625" style="0" customWidth="1"/>
    <col min="17" max="17" width="10.125" style="0" customWidth="1"/>
    <col min="18" max="19" width="8.625" style="0" customWidth="1"/>
    <col min="20" max="20" width="8.625" style="553" customWidth="1"/>
    <col min="21" max="21" width="12.125" style="0" customWidth="1"/>
    <col min="22" max="23" width="12.625" style="0" customWidth="1"/>
    <col min="24" max="24" width="10.25390625" style="0" customWidth="1"/>
    <col min="25" max="26" width="8.625" style="0" customWidth="1"/>
    <col min="27" max="27" width="8.625" style="553" customWidth="1"/>
    <col min="28" max="28" width="12.125" style="0" customWidth="1"/>
    <col min="29" max="30" width="12.625" style="0" customWidth="1"/>
    <col min="31" max="31" width="10.50390625" style="0" customWidth="1"/>
    <col min="32" max="33" width="8.625" style="0" customWidth="1"/>
    <col min="34" max="34" width="8.625" style="553" customWidth="1"/>
    <col min="35" max="35" width="12.125" style="0" customWidth="1"/>
    <col min="36" max="36" width="15.125" style="0" customWidth="1"/>
    <col min="37" max="37" width="12.625" style="0" customWidth="1"/>
    <col min="38" max="38" width="10.625" style="0" customWidth="1"/>
    <col min="39" max="40" width="8.625" style="0" customWidth="1"/>
    <col min="41" max="41" width="8.625" style="553" customWidth="1"/>
    <col min="42" max="42" width="12.125" style="0" customWidth="1"/>
    <col min="43" max="44" width="12.625" style="0" customWidth="1"/>
    <col min="45" max="45" width="9.875" style="0" customWidth="1"/>
    <col min="46" max="46" width="19.25390625" style="0" customWidth="1"/>
  </cols>
  <sheetData>
    <row r="1" spans="1:45" ht="30.75" customHeight="1">
      <c r="A1" s="831" t="s">
        <v>357</v>
      </c>
      <c r="B1" s="831"/>
      <c r="C1" s="831"/>
      <c r="D1" s="831"/>
      <c r="E1" s="454"/>
      <c r="F1" s="455"/>
      <c r="G1" s="455"/>
      <c r="H1" s="555"/>
      <c r="I1" s="456"/>
      <c r="J1" s="456"/>
      <c r="K1" s="501"/>
      <c r="L1" s="457"/>
      <c r="M1" s="546"/>
      <c r="N1" s="476"/>
      <c r="O1" s="476"/>
      <c r="P1" s="476"/>
      <c r="Q1" s="452"/>
      <c r="R1" s="457"/>
      <c r="S1" s="457"/>
      <c r="T1" s="546"/>
      <c r="U1" s="476"/>
      <c r="V1" s="476"/>
      <c r="W1" s="476"/>
      <c r="X1" s="452"/>
      <c r="Y1" s="457"/>
      <c r="Z1" s="457"/>
      <c r="AA1" s="546"/>
      <c r="AB1" s="476"/>
      <c r="AC1" s="476"/>
      <c r="AD1" s="476"/>
      <c r="AE1" s="452"/>
      <c r="AF1" s="457"/>
      <c r="AG1" s="457"/>
      <c r="AH1" s="546"/>
      <c r="AI1" s="476"/>
      <c r="AJ1" s="476"/>
      <c r="AK1" s="476"/>
      <c r="AL1" s="452"/>
      <c r="AM1" s="457"/>
      <c r="AN1" s="457"/>
      <c r="AO1" s="546"/>
      <c r="AP1" s="476"/>
      <c r="AQ1" s="476"/>
      <c r="AR1" s="476"/>
      <c r="AS1" s="452"/>
    </row>
    <row r="2" spans="1:45" ht="28.5" customHeight="1">
      <c r="A2" s="832" t="s">
        <v>394</v>
      </c>
      <c r="B2" s="832"/>
      <c r="C2" s="832"/>
      <c r="D2" s="832"/>
      <c r="E2" s="832"/>
      <c r="F2" s="455"/>
      <c r="G2" s="455"/>
      <c r="H2" s="555"/>
      <c r="I2" s="456"/>
      <c r="J2" s="458"/>
      <c r="K2" s="502"/>
      <c r="L2" s="459"/>
      <c r="M2" s="547"/>
      <c r="N2" s="460"/>
      <c r="O2" s="460"/>
      <c r="P2" s="460"/>
      <c r="Q2" s="460"/>
      <c r="R2" s="459"/>
      <c r="S2" s="459"/>
      <c r="T2" s="547"/>
      <c r="U2" s="476"/>
      <c r="V2" s="476"/>
      <c r="W2" s="476"/>
      <c r="X2" s="476"/>
      <c r="Y2" s="457"/>
      <c r="Z2" s="457"/>
      <c r="AA2" s="547"/>
      <c r="AB2" s="476"/>
      <c r="AC2" s="476"/>
      <c r="AD2" s="476"/>
      <c r="AE2" s="476"/>
      <c r="AF2" s="457"/>
      <c r="AG2" s="457"/>
      <c r="AH2" s="547"/>
      <c r="AI2" s="476"/>
      <c r="AJ2" s="476"/>
      <c r="AK2" s="476"/>
      <c r="AL2" s="476"/>
      <c r="AM2" s="457"/>
      <c r="AN2" s="457"/>
      <c r="AO2" s="547"/>
      <c r="AP2" s="476"/>
      <c r="AQ2" s="476"/>
      <c r="AR2" s="476"/>
      <c r="AS2" s="476"/>
    </row>
    <row r="3" spans="1:45" ht="22.5" customHeight="1">
      <c r="A3" s="832"/>
      <c r="B3" s="832"/>
      <c r="C3" s="832"/>
      <c r="D3" s="453"/>
      <c r="E3" s="454"/>
      <c r="F3" s="455"/>
      <c r="G3" s="455"/>
      <c r="H3" s="555"/>
      <c r="I3" s="456"/>
      <c r="J3" s="458"/>
      <c r="K3" s="502"/>
      <c r="L3" s="459"/>
      <c r="M3" s="547"/>
      <c r="N3" s="460"/>
      <c r="O3" s="460"/>
      <c r="P3" s="460"/>
      <c r="Q3" s="460"/>
      <c r="R3" s="459"/>
      <c r="S3" s="459"/>
      <c r="T3" s="547"/>
      <c r="U3" s="460"/>
      <c r="V3" s="460"/>
      <c r="W3" s="460"/>
      <c r="X3" s="476"/>
      <c r="Y3" s="457"/>
      <c r="Z3" s="457"/>
      <c r="AA3" s="547"/>
      <c r="AB3" s="476"/>
      <c r="AC3" s="476"/>
      <c r="AD3" s="476"/>
      <c r="AE3" s="476"/>
      <c r="AF3" s="457"/>
      <c r="AG3" s="457"/>
      <c r="AH3" s="547"/>
      <c r="AI3" s="476"/>
      <c r="AJ3" s="476"/>
      <c r="AK3" s="476"/>
      <c r="AL3" s="476"/>
      <c r="AM3" s="457"/>
      <c r="AN3" s="457"/>
      <c r="AO3" s="547"/>
      <c r="AP3" s="476"/>
      <c r="AQ3" s="476"/>
      <c r="AR3" s="476"/>
      <c r="AS3" s="476"/>
    </row>
    <row r="4" spans="1:45" ht="26.25" customHeight="1">
      <c r="A4" s="831"/>
      <c r="B4" s="831"/>
      <c r="C4" s="831"/>
      <c r="D4" s="831"/>
      <c r="E4" s="454"/>
      <c r="F4" s="454"/>
      <c r="G4" s="454"/>
      <c r="H4" s="556"/>
      <c r="I4" s="461"/>
      <c r="J4" s="461"/>
      <c r="K4" s="503"/>
      <c r="L4" s="462"/>
      <c r="M4" s="548"/>
      <c r="N4" s="460"/>
      <c r="O4" s="460"/>
      <c r="P4" s="460"/>
      <c r="Q4" s="460"/>
      <c r="R4" s="463"/>
      <c r="S4" s="463"/>
      <c r="T4" s="548"/>
      <c r="U4" s="460"/>
      <c r="V4" s="460"/>
      <c r="W4" s="460"/>
      <c r="X4" s="476"/>
      <c r="Y4" s="462"/>
      <c r="Z4" s="462"/>
      <c r="AA4" s="548"/>
      <c r="AB4" s="460"/>
      <c r="AC4" s="460"/>
      <c r="AD4" s="460"/>
      <c r="AE4" s="476"/>
      <c r="AF4" s="462"/>
      <c r="AG4" s="462"/>
      <c r="AH4" s="548"/>
      <c r="AI4" s="460"/>
      <c r="AJ4" s="460"/>
      <c r="AK4" s="460"/>
      <c r="AL4" s="476"/>
      <c r="AM4" s="462"/>
      <c r="AN4" s="462"/>
      <c r="AO4" s="548"/>
      <c r="AP4" s="460"/>
      <c r="AQ4" s="460"/>
      <c r="AR4" s="460"/>
      <c r="AS4" s="476"/>
    </row>
    <row r="5" spans="1:58" ht="22.5" customHeight="1">
      <c r="A5" s="833"/>
      <c r="B5" s="833"/>
      <c r="C5" s="833"/>
      <c r="D5" s="833"/>
      <c r="E5" s="454"/>
      <c r="F5" s="454"/>
      <c r="G5" s="454"/>
      <c r="H5" s="556"/>
      <c r="I5" s="452"/>
      <c r="J5" s="452"/>
      <c r="K5" s="504"/>
      <c r="L5" s="464"/>
      <c r="M5" s="549"/>
      <c r="N5" s="845"/>
      <c r="O5" s="845"/>
      <c r="P5" s="845"/>
      <c r="Q5" s="845"/>
      <c r="R5" s="464"/>
      <c r="S5" s="464"/>
      <c r="T5" s="549"/>
      <c r="U5" s="845"/>
      <c r="V5" s="845"/>
      <c r="W5" s="845"/>
      <c r="X5" s="845"/>
      <c r="Y5" s="464"/>
      <c r="Z5" s="464"/>
      <c r="AA5" s="549"/>
      <c r="AB5" s="845"/>
      <c r="AC5" s="845"/>
      <c r="AD5" s="845"/>
      <c r="AE5" s="845"/>
      <c r="AF5" s="464"/>
      <c r="AG5" s="464"/>
      <c r="AH5" s="549"/>
      <c r="AI5" s="845"/>
      <c r="AJ5" s="845"/>
      <c r="AK5" s="845"/>
      <c r="AL5" s="845"/>
      <c r="AM5" s="464"/>
      <c r="AN5" s="464"/>
      <c r="AO5" s="549"/>
      <c r="AP5" s="845"/>
      <c r="AQ5" s="845"/>
      <c r="AR5" s="845"/>
      <c r="AS5" s="845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</row>
    <row r="6" spans="1:120" ht="18.75">
      <c r="A6" s="846" t="s">
        <v>627</v>
      </c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846"/>
      <c r="AB6" s="846"/>
      <c r="AC6" s="846"/>
      <c r="AD6" s="846"/>
      <c r="AE6" s="846"/>
      <c r="AF6" s="846"/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</row>
    <row r="7" spans="1:120" ht="25.5" customHeight="1" thickBot="1">
      <c r="A7" s="465" t="s">
        <v>358</v>
      </c>
      <c r="B7" s="465"/>
      <c r="C7" s="847"/>
      <c r="D7" s="847"/>
      <c r="E7" s="847"/>
      <c r="F7" s="847"/>
      <c r="G7" s="847"/>
      <c r="H7" s="847"/>
      <c r="I7" s="847"/>
      <c r="J7" s="466"/>
      <c r="K7" s="505"/>
      <c r="L7" s="466"/>
      <c r="M7" s="550"/>
      <c r="N7" s="466"/>
      <c r="O7" s="466"/>
      <c r="P7" s="466"/>
      <c r="Q7" s="466"/>
      <c r="R7" s="466"/>
      <c r="S7" s="466"/>
      <c r="T7" s="550"/>
      <c r="U7" s="466"/>
      <c r="V7" s="467"/>
      <c r="W7" s="467"/>
      <c r="X7" s="466"/>
      <c r="Y7" s="466"/>
      <c r="Z7" s="466"/>
      <c r="AA7" s="550"/>
      <c r="AB7" s="466"/>
      <c r="AC7" s="467"/>
      <c r="AD7" s="467"/>
      <c r="AE7" s="466"/>
      <c r="AF7" s="466"/>
      <c r="AG7" s="466"/>
      <c r="AH7" s="550"/>
      <c r="AI7" s="467"/>
      <c r="AJ7" s="467"/>
      <c r="AK7" s="467"/>
      <c r="AL7" s="466"/>
      <c r="AM7" s="466"/>
      <c r="AN7" s="466"/>
      <c r="AO7" s="550"/>
      <c r="AP7" s="467"/>
      <c r="AQ7" s="467"/>
      <c r="AR7" s="467"/>
      <c r="AS7" s="466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</row>
    <row r="8" spans="1:120" ht="15.75" customHeight="1">
      <c r="A8" s="828" t="s">
        <v>0</v>
      </c>
      <c r="B8" s="834" t="s">
        <v>359</v>
      </c>
      <c r="C8" s="836" t="s">
        <v>360</v>
      </c>
      <c r="D8" s="838" t="s">
        <v>361</v>
      </c>
      <c r="E8" s="838"/>
      <c r="F8" s="836" t="s">
        <v>523</v>
      </c>
      <c r="G8" s="836"/>
      <c r="H8" s="836"/>
      <c r="I8" s="852" t="s">
        <v>392</v>
      </c>
      <c r="J8" s="852" t="s">
        <v>490</v>
      </c>
      <c r="K8" s="855">
        <v>2017</v>
      </c>
      <c r="L8" s="855"/>
      <c r="M8" s="855"/>
      <c r="N8" s="855"/>
      <c r="O8" s="855"/>
      <c r="P8" s="855"/>
      <c r="Q8" s="855"/>
      <c r="R8" s="843">
        <v>2018</v>
      </c>
      <c r="S8" s="843"/>
      <c r="T8" s="843"/>
      <c r="U8" s="843"/>
      <c r="V8" s="843"/>
      <c r="W8" s="843"/>
      <c r="X8" s="843"/>
      <c r="Y8" s="843">
        <v>2019</v>
      </c>
      <c r="Z8" s="843"/>
      <c r="AA8" s="843"/>
      <c r="AB8" s="843"/>
      <c r="AC8" s="843"/>
      <c r="AD8" s="843"/>
      <c r="AE8" s="843"/>
      <c r="AF8" s="843">
        <v>2020</v>
      </c>
      <c r="AG8" s="843"/>
      <c r="AH8" s="843"/>
      <c r="AI8" s="843"/>
      <c r="AJ8" s="843"/>
      <c r="AK8" s="843"/>
      <c r="AL8" s="843"/>
      <c r="AM8" s="843">
        <v>2021</v>
      </c>
      <c r="AN8" s="843"/>
      <c r="AO8" s="843"/>
      <c r="AP8" s="843"/>
      <c r="AQ8" s="843"/>
      <c r="AR8" s="843"/>
      <c r="AS8" s="843"/>
      <c r="AT8" s="848" t="s">
        <v>410</v>
      </c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</row>
    <row r="9" spans="1:120" ht="15.75" customHeight="1">
      <c r="A9" s="829"/>
      <c r="B9" s="835"/>
      <c r="C9" s="837"/>
      <c r="D9" s="839"/>
      <c r="E9" s="839"/>
      <c r="F9" s="837"/>
      <c r="G9" s="837"/>
      <c r="H9" s="837"/>
      <c r="I9" s="853"/>
      <c r="J9" s="853"/>
      <c r="K9" s="840" t="s">
        <v>526</v>
      </c>
      <c r="L9" s="840"/>
      <c r="M9" s="840"/>
      <c r="N9" s="830" t="s">
        <v>362</v>
      </c>
      <c r="O9" s="844" t="s">
        <v>363</v>
      </c>
      <c r="P9" s="844"/>
      <c r="Q9" s="844"/>
      <c r="R9" s="837" t="s">
        <v>526</v>
      </c>
      <c r="S9" s="837"/>
      <c r="T9" s="837"/>
      <c r="U9" s="841" t="s">
        <v>362</v>
      </c>
      <c r="V9" s="842" t="s">
        <v>363</v>
      </c>
      <c r="W9" s="842"/>
      <c r="X9" s="842"/>
      <c r="Y9" s="837" t="s">
        <v>526</v>
      </c>
      <c r="Z9" s="837"/>
      <c r="AA9" s="837"/>
      <c r="AB9" s="841" t="s">
        <v>362</v>
      </c>
      <c r="AC9" s="842" t="s">
        <v>363</v>
      </c>
      <c r="AD9" s="842"/>
      <c r="AE9" s="842"/>
      <c r="AF9" s="837" t="s">
        <v>526</v>
      </c>
      <c r="AG9" s="837"/>
      <c r="AH9" s="837"/>
      <c r="AI9" s="841" t="s">
        <v>362</v>
      </c>
      <c r="AJ9" s="842" t="s">
        <v>363</v>
      </c>
      <c r="AK9" s="842"/>
      <c r="AL9" s="842"/>
      <c r="AM9" s="837" t="s">
        <v>526</v>
      </c>
      <c r="AN9" s="837"/>
      <c r="AO9" s="837"/>
      <c r="AP9" s="841" t="s">
        <v>362</v>
      </c>
      <c r="AQ9" s="842" t="s">
        <v>363</v>
      </c>
      <c r="AR9" s="842"/>
      <c r="AS9" s="842"/>
      <c r="AT9" s="849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</row>
    <row r="10" spans="1:120" ht="21.75" customHeight="1">
      <c r="A10" s="829"/>
      <c r="B10" s="835"/>
      <c r="C10" s="837"/>
      <c r="D10" s="839"/>
      <c r="E10" s="839"/>
      <c r="F10" s="837"/>
      <c r="G10" s="837"/>
      <c r="H10" s="837"/>
      <c r="I10" s="853"/>
      <c r="J10" s="853"/>
      <c r="K10" s="840"/>
      <c r="L10" s="840"/>
      <c r="M10" s="840"/>
      <c r="N10" s="830"/>
      <c r="O10" s="840" t="s">
        <v>364</v>
      </c>
      <c r="P10" s="840"/>
      <c r="Q10" s="840" t="s">
        <v>365</v>
      </c>
      <c r="R10" s="837"/>
      <c r="S10" s="837"/>
      <c r="T10" s="837"/>
      <c r="U10" s="841"/>
      <c r="V10" s="837" t="s">
        <v>364</v>
      </c>
      <c r="W10" s="837"/>
      <c r="X10" s="837" t="s">
        <v>365</v>
      </c>
      <c r="Y10" s="837"/>
      <c r="Z10" s="837"/>
      <c r="AA10" s="837"/>
      <c r="AB10" s="841"/>
      <c r="AC10" s="837" t="s">
        <v>364</v>
      </c>
      <c r="AD10" s="837"/>
      <c r="AE10" s="837" t="s">
        <v>365</v>
      </c>
      <c r="AF10" s="837"/>
      <c r="AG10" s="837"/>
      <c r="AH10" s="837"/>
      <c r="AI10" s="841"/>
      <c r="AJ10" s="837" t="s">
        <v>364</v>
      </c>
      <c r="AK10" s="837"/>
      <c r="AL10" s="837" t="s">
        <v>365</v>
      </c>
      <c r="AM10" s="837"/>
      <c r="AN10" s="837"/>
      <c r="AO10" s="837"/>
      <c r="AP10" s="841"/>
      <c r="AQ10" s="837" t="s">
        <v>364</v>
      </c>
      <c r="AR10" s="837"/>
      <c r="AS10" s="837" t="s">
        <v>365</v>
      </c>
      <c r="AT10" s="849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</row>
    <row r="11" spans="1:120" ht="52.5" customHeight="1">
      <c r="A11" s="829"/>
      <c r="B11" s="835"/>
      <c r="C11" s="837"/>
      <c r="D11" s="469" t="s">
        <v>366</v>
      </c>
      <c r="E11" s="470" t="s">
        <v>391</v>
      </c>
      <c r="F11" s="470" t="s">
        <v>522</v>
      </c>
      <c r="G11" s="470" t="s">
        <v>521</v>
      </c>
      <c r="H11" s="557" t="s">
        <v>524</v>
      </c>
      <c r="I11" s="853"/>
      <c r="J11" s="853"/>
      <c r="K11" s="798" t="s">
        <v>373</v>
      </c>
      <c r="L11" s="822" t="s">
        <v>372</v>
      </c>
      <c r="M11" s="799" t="s">
        <v>525</v>
      </c>
      <c r="N11" s="830"/>
      <c r="O11" s="822" t="s">
        <v>367</v>
      </c>
      <c r="P11" s="822" t="s">
        <v>368</v>
      </c>
      <c r="Q11" s="840"/>
      <c r="R11" s="506" t="s">
        <v>373</v>
      </c>
      <c r="S11" s="468" t="s">
        <v>372</v>
      </c>
      <c r="T11" s="471" t="s">
        <v>525</v>
      </c>
      <c r="U11" s="841"/>
      <c r="V11" s="468" t="s">
        <v>367</v>
      </c>
      <c r="W11" s="468" t="s">
        <v>368</v>
      </c>
      <c r="X11" s="837"/>
      <c r="Y11" s="506" t="s">
        <v>373</v>
      </c>
      <c r="Z11" s="468" t="s">
        <v>372</v>
      </c>
      <c r="AA11" s="471" t="s">
        <v>525</v>
      </c>
      <c r="AB11" s="841"/>
      <c r="AC11" s="468" t="s">
        <v>367</v>
      </c>
      <c r="AD11" s="468" t="s">
        <v>368</v>
      </c>
      <c r="AE11" s="837"/>
      <c r="AF11" s="506" t="s">
        <v>373</v>
      </c>
      <c r="AG11" s="468" t="s">
        <v>372</v>
      </c>
      <c r="AH11" s="471" t="s">
        <v>525</v>
      </c>
      <c r="AI11" s="841"/>
      <c r="AJ11" s="468" t="s">
        <v>367</v>
      </c>
      <c r="AK11" s="468" t="s">
        <v>368</v>
      </c>
      <c r="AL11" s="837"/>
      <c r="AM11" s="506" t="s">
        <v>373</v>
      </c>
      <c r="AN11" s="468" t="s">
        <v>372</v>
      </c>
      <c r="AO11" s="471" t="s">
        <v>525</v>
      </c>
      <c r="AP11" s="841"/>
      <c r="AQ11" s="468" t="s">
        <v>367</v>
      </c>
      <c r="AR11" s="468" t="s">
        <v>368</v>
      </c>
      <c r="AS11" s="837"/>
      <c r="AT11" s="849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</row>
    <row r="12" spans="1:120" ht="15.75">
      <c r="A12" s="512" t="s">
        <v>369</v>
      </c>
      <c r="B12" s="500" t="s">
        <v>348</v>
      </c>
      <c r="C12" s="471">
        <v>3</v>
      </c>
      <c r="D12" s="471">
        <v>4</v>
      </c>
      <c r="E12" s="471">
        <v>5</v>
      </c>
      <c r="F12" s="471">
        <v>7</v>
      </c>
      <c r="G12" s="471">
        <v>7</v>
      </c>
      <c r="H12" s="557"/>
      <c r="I12" s="736">
        <v>8</v>
      </c>
      <c r="J12" s="736">
        <v>8</v>
      </c>
      <c r="K12" s="798"/>
      <c r="L12" s="799">
        <v>15</v>
      </c>
      <c r="M12" s="799"/>
      <c r="N12" s="742">
        <v>16</v>
      </c>
      <c r="O12" s="799">
        <v>17</v>
      </c>
      <c r="P12" s="799">
        <v>18</v>
      </c>
      <c r="Q12" s="799">
        <v>19</v>
      </c>
      <c r="R12" s="471"/>
      <c r="S12" s="471">
        <v>15</v>
      </c>
      <c r="T12" s="471"/>
      <c r="U12" s="472">
        <v>16</v>
      </c>
      <c r="V12" s="471">
        <v>17</v>
      </c>
      <c r="W12" s="471">
        <v>18</v>
      </c>
      <c r="X12" s="471">
        <v>19</v>
      </c>
      <c r="Y12" s="471"/>
      <c r="Z12" s="471">
        <v>15</v>
      </c>
      <c r="AA12" s="471"/>
      <c r="AB12" s="472">
        <v>16</v>
      </c>
      <c r="AC12" s="471">
        <v>17</v>
      </c>
      <c r="AD12" s="471">
        <v>18</v>
      </c>
      <c r="AE12" s="471">
        <v>19</v>
      </c>
      <c r="AF12" s="471"/>
      <c r="AG12" s="471">
        <v>15</v>
      </c>
      <c r="AH12" s="471"/>
      <c r="AI12" s="472">
        <v>16</v>
      </c>
      <c r="AJ12" s="471">
        <v>17</v>
      </c>
      <c r="AK12" s="471">
        <v>18</v>
      </c>
      <c r="AL12" s="471">
        <v>19</v>
      </c>
      <c r="AM12" s="471"/>
      <c r="AN12" s="471">
        <v>15</v>
      </c>
      <c r="AO12" s="471"/>
      <c r="AP12" s="472">
        <v>16</v>
      </c>
      <c r="AQ12" s="471">
        <v>17</v>
      </c>
      <c r="AR12" s="471">
        <v>18</v>
      </c>
      <c r="AS12" s="471">
        <v>19</v>
      </c>
      <c r="AT12" s="563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</row>
    <row r="13" spans="1:120" ht="36" customHeight="1">
      <c r="A13" s="587"/>
      <c r="B13" s="588" t="s">
        <v>370</v>
      </c>
      <c r="C13" s="589"/>
      <c r="D13" s="590" t="s">
        <v>436</v>
      </c>
      <c r="E13" s="590" t="s">
        <v>628</v>
      </c>
      <c r="F13" s="591">
        <f>F14</f>
        <v>3.131</v>
      </c>
      <c r="G13" s="591">
        <f>G14</f>
        <v>54.415000000000006</v>
      </c>
      <c r="H13" s="592">
        <f>H14</f>
        <v>289</v>
      </c>
      <c r="I13" s="737">
        <f aca="true" t="shared" si="0" ref="I13:AS13">I14</f>
        <v>321369.99656000006</v>
      </c>
      <c r="J13" s="737">
        <f t="shared" si="0"/>
        <v>321369.99656000006</v>
      </c>
      <c r="K13" s="802">
        <f t="shared" si="0"/>
        <v>0</v>
      </c>
      <c r="L13" s="802">
        <f t="shared" si="0"/>
        <v>13.784000000000002</v>
      </c>
      <c r="M13" s="803">
        <f t="shared" si="0"/>
        <v>15</v>
      </c>
      <c r="N13" s="804">
        <f t="shared" si="0"/>
        <v>64274.001659999994</v>
      </c>
      <c r="O13" s="804">
        <f t="shared" si="0"/>
        <v>33874</v>
      </c>
      <c r="P13" s="804">
        <f t="shared" si="0"/>
        <v>30400.00166</v>
      </c>
      <c r="Q13" s="802">
        <f t="shared" si="0"/>
        <v>0</v>
      </c>
      <c r="R13" s="802">
        <f t="shared" si="0"/>
        <v>1.4849999999999999</v>
      </c>
      <c r="S13" s="591">
        <f>S14</f>
        <v>8.994</v>
      </c>
      <c r="T13" s="594">
        <f t="shared" si="0"/>
        <v>28</v>
      </c>
      <c r="U13" s="593">
        <f t="shared" si="0"/>
        <v>64274.0034</v>
      </c>
      <c r="V13" s="593">
        <f t="shared" si="0"/>
        <v>33874.00127</v>
      </c>
      <c r="W13" s="593">
        <f t="shared" si="0"/>
        <v>30400.00213</v>
      </c>
      <c r="X13" s="593">
        <f t="shared" si="0"/>
        <v>0</v>
      </c>
      <c r="Y13" s="591">
        <f t="shared" si="0"/>
        <v>1.646</v>
      </c>
      <c r="Z13" s="591">
        <f t="shared" si="0"/>
        <v>4.6370000000000005</v>
      </c>
      <c r="AA13" s="594">
        <f t="shared" si="0"/>
        <v>72</v>
      </c>
      <c r="AB13" s="593">
        <f t="shared" si="0"/>
        <v>64273.99649</v>
      </c>
      <c r="AC13" s="593">
        <f t="shared" si="0"/>
        <v>33873.99593</v>
      </c>
      <c r="AD13" s="593">
        <f t="shared" si="0"/>
        <v>30400.00056</v>
      </c>
      <c r="AE13" s="593">
        <f t="shared" si="0"/>
        <v>0</v>
      </c>
      <c r="AF13" s="591">
        <f t="shared" si="0"/>
        <v>0</v>
      </c>
      <c r="AG13" s="591">
        <f t="shared" si="0"/>
        <v>0</v>
      </c>
      <c r="AH13" s="594">
        <f t="shared" si="0"/>
        <v>117</v>
      </c>
      <c r="AI13" s="593">
        <f t="shared" si="0"/>
        <v>64273.99849</v>
      </c>
      <c r="AJ13" s="593">
        <f t="shared" si="0"/>
        <v>33873.996660000004</v>
      </c>
      <c r="AK13" s="593">
        <f t="shared" si="0"/>
        <v>30400.00183</v>
      </c>
      <c r="AL13" s="593">
        <f t="shared" si="0"/>
        <v>0</v>
      </c>
      <c r="AM13" s="591">
        <f>AM14</f>
        <v>0</v>
      </c>
      <c r="AN13" s="591">
        <f>AN14</f>
        <v>27</v>
      </c>
      <c r="AO13" s="594">
        <f>AO14</f>
        <v>57</v>
      </c>
      <c r="AP13" s="593">
        <f t="shared" si="0"/>
        <v>64273.99652</v>
      </c>
      <c r="AQ13" s="593">
        <f t="shared" si="0"/>
        <v>33873.99651999999</v>
      </c>
      <c r="AR13" s="593">
        <f t="shared" si="0"/>
        <v>30400</v>
      </c>
      <c r="AS13" s="593">
        <f t="shared" si="0"/>
        <v>0</v>
      </c>
      <c r="AT13" s="595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</row>
    <row r="14" spans="1:120" s="231" customFormat="1" ht="36" customHeight="1">
      <c r="A14" s="512"/>
      <c r="B14" s="564" t="s">
        <v>371</v>
      </c>
      <c r="C14" s="565"/>
      <c r="D14" s="473" t="s">
        <v>436</v>
      </c>
      <c r="E14" s="473" t="s">
        <v>628</v>
      </c>
      <c r="F14" s="544">
        <f>SUM(F15:F48)</f>
        <v>3.131</v>
      </c>
      <c r="G14" s="544">
        <f>SUM(G15:G48)</f>
        <v>54.415000000000006</v>
      </c>
      <c r="H14" s="558">
        <f>SUM(H15:H48)</f>
        <v>289</v>
      </c>
      <c r="I14" s="737">
        <f>SUM(I15:I48)</f>
        <v>321369.99656000006</v>
      </c>
      <c r="J14" s="737">
        <f>SUM(J15:J48)</f>
        <v>321369.99656000006</v>
      </c>
      <c r="K14" s="801">
        <f>SUM(K15:K47)</f>
        <v>0</v>
      </c>
      <c r="L14" s="801">
        <f>SUM(L15:L47)</f>
        <v>13.784000000000002</v>
      </c>
      <c r="M14" s="800">
        <f>SUM(M15:M47)</f>
        <v>15</v>
      </c>
      <c r="N14" s="743">
        <f>SUM(N15:N21)</f>
        <v>64274.001659999994</v>
      </c>
      <c r="O14" s="805">
        <f>SUM(O15:O47)</f>
        <v>33874</v>
      </c>
      <c r="P14" s="805">
        <f>SUM(P15:P47)</f>
        <v>30400.00166</v>
      </c>
      <c r="Q14" s="801">
        <f>SUM(Q15:Q47)</f>
        <v>0</v>
      </c>
      <c r="R14" s="544">
        <f>SUM(R15:R47)</f>
        <v>1.4849999999999999</v>
      </c>
      <c r="S14" s="544">
        <f>SUM(S15:S48)</f>
        <v>8.994</v>
      </c>
      <c r="T14" s="551">
        <f>SUM(T15:T47)</f>
        <v>28</v>
      </c>
      <c r="U14" s="583">
        <f>SUM(U21:U28)</f>
        <v>64274.0034</v>
      </c>
      <c r="V14" s="554">
        <f aca="true" t="shared" si="1" ref="V14:AL14">SUM(V15:V47)</f>
        <v>33874.00127</v>
      </c>
      <c r="W14" s="554">
        <f t="shared" si="1"/>
        <v>30400.00213</v>
      </c>
      <c r="X14" s="554">
        <f t="shared" si="1"/>
        <v>0</v>
      </c>
      <c r="Y14" s="544">
        <f>SUM(Y15:Y47)</f>
        <v>1.646</v>
      </c>
      <c r="Z14" s="544">
        <f>SUM(Z15:Z47)</f>
        <v>4.6370000000000005</v>
      </c>
      <c r="AA14" s="551">
        <f>SUM(AA15:AA47)</f>
        <v>72</v>
      </c>
      <c r="AB14" s="583">
        <f t="shared" si="1"/>
        <v>64273.99649</v>
      </c>
      <c r="AC14" s="554">
        <f t="shared" si="1"/>
        <v>33873.99593</v>
      </c>
      <c r="AD14" s="554">
        <f t="shared" si="1"/>
        <v>30400.00056</v>
      </c>
      <c r="AE14" s="554">
        <f t="shared" si="1"/>
        <v>0</v>
      </c>
      <c r="AF14" s="544">
        <f t="shared" si="1"/>
        <v>0</v>
      </c>
      <c r="AG14" s="544">
        <f t="shared" si="1"/>
        <v>0</v>
      </c>
      <c r="AH14" s="551">
        <f>SUM(AH15:AH47)</f>
        <v>117</v>
      </c>
      <c r="AI14" s="583">
        <f t="shared" si="1"/>
        <v>64273.99849</v>
      </c>
      <c r="AJ14" s="554">
        <f t="shared" si="1"/>
        <v>33873.996660000004</v>
      </c>
      <c r="AK14" s="554">
        <f t="shared" si="1"/>
        <v>30400.00183</v>
      </c>
      <c r="AL14" s="554">
        <f t="shared" si="1"/>
        <v>0</v>
      </c>
      <c r="AM14" s="544">
        <f>SUM(AM15:AM48)</f>
        <v>0</v>
      </c>
      <c r="AN14" s="544">
        <f>SUM(AN15:AN48)</f>
        <v>27</v>
      </c>
      <c r="AO14" s="551">
        <f>SUM(AO15:AO48)</f>
        <v>57</v>
      </c>
      <c r="AP14" s="583">
        <f>SUM(AP15:AP48)</f>
        <v>64273.99652</v>
      </c>
      <c r="AQ14" s="554">
        <f>SUM(AQ15:AQ47)</f>
        <v>33873.99651999999</v>
      </c>
      <c r="AR14" s="554">
        <f>SUM(AR15:AR48)</f>
        <v>30400</v>
      </c>
      <c r="AS14" s="554">
        <f>SUM(AS15:AS47)</f>
        <v>0</v>
      </c>
      <c r="AT14" s="566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</row>
    <row r="15" spans="1:99" ht="99" customHeight="1">
      <c r="A15" s="571" t="s">
        <v>369</v>
      </c>
      <c r="B15" s="582" t="s">
        <v>527</v>
      </c>
      <c r="C15" s="572" t="s">
        <v>554</v>
      </c>
      <c r="D15" s="573" t="s">
        <v>436</v>
      </c>
      <c r="E15" s="573" t="s">
        <v>436</v>
      </c>
      <c r="F15" s="574">
        <f aca="true" t="shared" si="2" ref="F15:I17">K15+R15+Y15+AF15+AM15</f>
        <v>0</v>
      </c>
      <c r="G15" s="574">
        <f t="shared" si="2"/>
        <v>5.16</v>
      </c>
      <c r="H15" s="575">
        <f t="shared" si="2"/>
        <v>0</v>
      </c>
      <c r="I15" s="738">
        <f t="shared" si="2"/>
        <v>23708.63</v>
      </c>
      <c r="J15" s="739">
        <f>I15</f>
        <v>23708.63</v>
      </c>
      <c r="K15" s="576">
        <v>0</v>
      </c>
      <c r="L15" s="576">
        <v>5.16</v>
      </c>
      <c r="M15" s="577">
        <v>0</v>
      </c>
      <c r="N15" s="744">
        <f>P15+O15</f>
        <v>23708.63</v>
      </c>
      <c r="O15" s="578">
        <v>23708.63</v>
      </c>
      <c r="P15" s="578">
        <v>0</v>
      </c>
      <c r="Q15" s="578">
        <v>0</v>
      </c>
      <c r="R15" s="576">
        <v>0</v>
      </c>
      <c r="S15" s="576">
        <v>0</v>
      </c>
      <c r="T15" s="577">
        <v>0</v>
      </c>
      <c r="U15" s="531">
        <f>W15+V15</f>
        <v>0</v>
      </c>
      <c r="V15" s="581">
        <v>0</v>
      </c>
      <c r="W15" s="578">
        <v>0</v>
      </c>
      <c r="X15" s="578">
        <v>0</v>
      </c>
      <c r="Y15" s="579">
        <v>0</v>
      </c>
      <c r="Z15" s="579">
        <v>0</v>
      </c>
      <c r="AA15" s="577">
        <v>0</v>
      </c>
      <c r="AB15" s="531">
        <f>AD15+AC15</f>
        <v>0</v>
      </c>
      <c r="AC15" s="581">
        <v>0</v>
      </c>
      <c r="AD15" s="578">
        <v>0</v>
      </c>
      <c r="AE15" s="578">
        <v>0</v>
      </c>
      <c r="AF15" s="579">
        <v>0</v>
      </c>
      <c r="AG15" s="579">
        <v>0</v>
      </c>
      <c r="AH15" s="577">
        <v>0</v>
      </c>
      <c r="AI15" s="531">
        <f>AK15+AJ15</f>
        <v>0</v>
      </c>
      <c r="AJ15" s="578">
        <v>0</v>
      </c>
      <c r="AK15" s="578">
        <v>0</v>
      </c>
      <c r="AL15" s="578">
        <v>0</v>
      </c>
      <c r="AM15" s="579">
        <v>0</v>
      </c>
      <c r="AN15" s="579">
        <v>0</v>
      </c>
      <c r="AO15" s="577">
        <v>0</v>
      </c>
      <c r="AP15" s="531">
        <f>AR15+AQ15</f>
        <v>0</v>
      </c>
      <c r="AQ15" s="578">
        <v>0</v>
      </c>
      <c r="AR15" s="578">
        <v>0</v>
      </c>
      <c r="AS15" s="578">
        <v>0</v>
      </c>
      <c r="AT15" s="580" t="s">
        <v>411</v>
      </c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00.5" customHeight="1">
      <c r="A16" s="571" t="s">
        <v>348</v>
      </c>
      <c r="B16" s="582" t="s">
        <v>528</v>
      </c>
      <c r="C16" s="572" t="s">
        <v>554</v>
      </c>
      <c r="D16" s="573" t="s">
        <v>436</v>
      </c>
      <c r="E16" s="573" t="s">
        <v>436</v>
      </c>
      <c r="F16" s="574">
        <f t="shared" si="2"/>
        <v>0</v>
      </c>
      <c r="G16" s="574">
        <f t="shared" si="2"/>
        <v>5.1</v>
      </c>
      <c r="H16" s="575">
        <f t="shared" si="2"/>
        <v>0</v>
      </c>
      <c r="I16" s="738">
        <f t="shared" si="2"/>
        <v>16684.65</v>
      </c>
      <c r="J16" s="739">
        <f>I16</f>
        <v>16684.65</v>
      </c>
      <c r="K16" s="576">
        <v>0</v>
      </c>
      <c r="L16" s="576">
        <v>5.1</v>
      </c>
      <c r="M16" s="577">
        <v>0</v>
      </c>
      <c r="N16" s="744">
        <f>P16+O16</f>
        <v>16684.65</v>
      </c>
      <c r="O16" s="578">
        <v>0</v>
      </c>
      <c r="P16" s="578">
        <v>16684.65</v>
      </c>
      <c r="Q16" s="578">
        <v>0</v>
      </c>
      <c r="R16" s="579">
        <v>0</v>
      </c>
      <c r="S16" s="579">
        <v>0</v>
      </c>
      <c r="T16" s="577">
        <v>0</v>
      </c>
      <c r="U16" s="531">
        <f>W16+V16</f>
        <v>0</v>
      </c>
      <c r="V16" s="581">
        <v>0</v>
      </c>
      <c r="W16" s="578">
        <v>0</v>
      </c>
      <c r="X16" s="578">
        <v>0</v>
      </c>
      <c r="Y16" s="579">
        <v>0</v>
      </c>
      <c r="Z16" s="579">
        <v>0</v>
      </c>
      <c r="AA16" s="577">
        <v>0</v>
      </c>
      <c r="AB16" s="531">
        <f>AD16+AC16</f>
        <v>0</v>
      </c>
      <c r="AC16" s="578">
        <v>0</v>
      </c>
      <c r="AD16" s="578">
        <v>0</v>
      </c>
      <c r="AE16" s="578">
        <v>0</v>
      </c>
      <c r="AF16" s="579">
        <v>0</v>
      </c>
      <c r="AG16" s="579">
        <v>0</v>
      </c>
      <c r="AH16" s="577">
        <v>0</v>
      </c>
      <c r="AI16" s="531">
        <f>AK16+AJ16</f>
        <v>0</v>
      </c>
      <c r="AJ16" s="581">
        <v>0</v>
      </c>
      <c r="AK16" s="578">
        <v>0</v>
      </c>
      <c r="AL16" s="578">
        <v>0</v>
      </c>
      <c r="AM16" s="579">
        <v>0</v>
      </c>
      <c r="AN16" s="579">
        <v>0</v>
      </c>
      <c r="AO16" s="577">
        <v>0</v>
      </c>
      <c r="AP16" s="531">
        <f>AR16+AQ16</f>
        <v>0</v>
      </c>
      <c r="AQ16" s="581">
        <v>0</v>
      </c>
      <c r="AR16" s="578">
        <v>0</v>
      </c>
      <c r="AS16" s="578">
        <v>0</v>
      </c>
      <c r="AT16" s="580" t="s">
        <v>412</v>
      </c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</row>
    <row r="17" spans="1:99" ht="101.25" customHeight="1">
      <c r="A17" s="571" t="s">
        <v>347</v>
      </c>
      <c r="B17" s="582" t="s">
        <v>529</v>
      </c>
      <c r="C17" s="572" t="s">
        <v>554</v>
      </c>
      <c r="D17" s="573" t="s">
        <v>436</v>
      </c>
      <c r="E17" s="573" t="s">
        <v>436</v>
      </c>
      <c r="F17" s="574">
        <f t="shared" si="2"/>
        <v>0</v>
      </c>
      <c r="G17" s="574">
        <f t="shared" si="2"/>
        <v>2.7</v>
      </c>
      <c r="H17" s="575">
        <f t="shared" si="2"/>
        <v>0</v>
      </c>
      <c r="I17" s="738">
        <f t="shared" si="2"/>
        <v>3121.84</v>
      </c>
      <c r="J17" s="739">
        <f>I17</f>
        <v>3121.84</v>
      </c>
      <c r="K17" s="576">
        <v>0</v>
      </c>
      <c r="L17" s="576">
        <v>2.7</v>
      </c>
      <c r="M17" s="577">
        <v>0</v>
      </c>
      <c r="N17" s="744">
        <f>P17+O17</f>
        <v>3121.84</v>
      </c>
      <c r="O17" s="578">
        <v>3121.84</v>
      </c>
      <c r="P17" s="578">
        <v>0</v>
      </c>
      <c r="Q17" s="578">
        <v>0</v>
      </c>
      <c r="R17" s="579">
        <v>0</v>
      </c>
      <c r="S17" s="579">
        <v>0</v>
      </c>
      <c r="T17" s="577">
        <v>0</v>
      </c>
      <c r="U17" s="531">
        <f>W17+V17</f>
        <v>0</v>
      </c>
      <c r="V17" s="581">
        <v>0</v>
      </c>
      <c r="W17" s="578">
        <v>0</v>
      </c>
      <c r="X17" s="578">
        <v>0</v>
      </c>
      <c r="Y17" s="579">
        <v>0</v>
      </c>
      <c r="Z17" s="579">
        <v>0</v>
      </c>
      <c r="AA17" s="577">
        <v>0</v>
      </c>
      <c r="AB17" s="531">
        <f>AD17+AC17</f>
        <v>0</v>
      </c>
      <c r="AC17" s="578">
        <v>0</v>
      </c>
      <c r="AD17" s="578">
        <v>0</v>
      </c>
      <c r="AE17" s="578">
        <v>0</v>
      </c>
      <c r="AF17" s="579">
        <v>0</v>
      </c>
      <c r="AG17" s="579">
        <v>0</v>
      </c>
      <c r="AH17" s="577">
        <v>0</v>
      </c>
      <c r="AI17" s="531">
        <f>AK17+AJ17</f>
        <v>0</v>
      </c>
      <c r="AJ17" s="581">
        <v>0</v>
      </c>
      <c r="AK17" s="578">
        <v>0</v>
      </c>
      <c r="AL17" s="578">
        <v>0</v>
      </c>
      <c r="AM17" s="579">
        <v>0</v>
      </c>
      <c r="AN17" s="579">
        <v>0</v>
      </c>
      <c r="AO17" s="577">
        <v>0</v>
      </c>
      <c r="AP17" s="531">
        <f>AR17+AQ17</f>
        <v>0</v>
      </c>
      <c r="AQ17" s="581">
        <v>0</v>
      </c>
      <c r="AR17" s="578">
        <v>0</v>
      </c>
      <c r="AS17" s="578">
        <v>0</v>
      </c>
      <c r="AT17" s="580" t="s">
        <v>413</v>
      </c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</row>
    <row r="18" spans="1:99" s="225" customFormat="1" ht="59.25" customHeight="1">
      <c r="A18" s="571" t="s">
        <v>375</v>
      </c>
      <c r="B18" s="582" t="s">
        <v>530</v>
      </c>
      <c r="C18" s="572" t="s">
        <v>554</v>
      </c>
      <c r="D18" s="573" t="s">
        <v>436</v>
      </c>
      <c r="E18" s="573" t="s">
        <v>436</v>
      </c>
      <c r="F18" s="574">
        <f aca="true" t="shared" si="3" ref="F18:F29">K18+R18+Y18+AF18+AM18</f>
        <v>0</v>
      </c>
      <c r="G18" s="574">
        <f aca="true" t="shared" si="4" ref="G18:G29">L18+S18+Z18+AG18+AN18</f>
        <v>0</v>
      </c>
      <c r="H18" s="575">
        <f aca="true" t="shared" si="5" ref="H18:H29">M18+T18+AA18+AH18+AO18</f>
        <v>15</v>
      </c>
      <c r="I18" s="738">
        <f aca="true" t="shared" si="6" ref="I18:I27">N18+U18+AB18+AI18+AP18</f>
        <v>11214.689999999999</v>
      </c>
      <c r="J18" s="738">
        <f aca="true" t="shared" si="7" ref="J18:J27">I18</f>
        <v>11214.689999999999</v>
      </c>
      <c r="K18" s="576">
        <v>0</v>
      </c>
      <c r="L18" s="576">
        <v>0</v>
      </c>
      <c r="M18" s="577">
        <v>15</v>
      </c>
      <c r="N18" s="744">
        <f>O18+P18</f>
        <v>11214.689999999999</v>
      </c>
      <c r="O18" s="578">
        <v>7043.53</v>
      </c>
      <c r="P18" s="578">
        <v>4171.16</v>
      </c>
      <c r="Q18" s="578">
        <v>0</v>
      </c>
      <c r="R18" s="576">
        <v>0</v>
      </c>
      <c r="S18" s="576">
        <v>0</v>
      </c>
      <c r="T18" s="577">
        <v>0</v>
      </c>
      <c r="U18" s="530">
        <f>V18+W18</f>
        <v>0</v>
      </c>
      <c r="V18" s="578">
        <v>0</v>
      </c>
      <c r="W18" s="578">
        <v>0</v>
      </c>
      <c r="X18" s="578">
        <v>0</v>
      </c>
      <c r="Y18" s="576">
        <v>0</v>
      </c>
      <c r="Z18" s="576">
        <v>0</v>
      </c>
      <c r="AA18" s="577">
        <v>0</v>
      </c>
      <c r="AB18" s="530">
        <f>AC18+AD18</f>
        <v>0</v>
      </c>
      <c r="AC18" s="578">
        <v>0</v>
      </c>
      <c r="AD18" s="578">
        <v>0</v>
      </c>
      <c r="AE18" s="578">
        <v>0</v>
      </c>
      <c r="AF18" s="576">
        <v>0</v>
      </c>
      <c r="AG18" s="576">
        <v>0</v>
      </c>
      <c r="AH18" s="577">
        <v>0</v>
      </c>
      <c r="AI18" s="530">
        <f>AJ18+AK18</f>
        <v>0</v>
      </c>
      <c r="AJ18" s="578">
        <v>0</v>
      </c>
      <c r="AK18" s="578">
        <v>0</v>
      </c>
      <c r="AL18" s="578">
        <v>0</v>
      </c>
      <c r="AM18" s="576">
        <v>0</v>
      </c>
      <c r="AN18" s="576">
        <v>0</v>
      </c>
      <c r="AO18" s="577">
        <v>0</v>
      </c>
      <c r="AP18" s="530">
        <f>AQ18+AR18</f>
        <v>0</v>
      </c>
      <c r="AQ18" s="578">
        <v>0</v>
      </c>
      <c r="AR18" s="578">
        <v>0</v>
      </c>
      <c r="AS18" s="578">
        <v>0</v>
      </c>
      <c r="AT18" s="580" t="s">
        <v>549</v>
      </c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</row>
    <row r="19" spans="1:99" s="225" customFormat="1" ht="69.75" customHeight="1">
      <c r="A19" s="571" t="s">
        <v>376</v>
      </c>
      <c r="B19" s="582" t="s">
        <v>624</v>
      </c>
      <c r="C19" s="572" t="s">
        <v>554</v>
      </c>
      <c r="D19" s="573" t="s">
        <v>436</v>
      </c>
      <c r="E19" s="573" t="s">
        <v>436</v>
      </c>
      <c r="F19" s="574">
        <f t="shared" si="3"/>
        <v>0</v>
      </c>
      <c r="G19" s="574">
        <f t="shared" si="4"/>
        <v>0.194</v>
      </c>
      <c r="H19" s="575">
        <f t="shared" si="5"/>
        <v>0</v>
      </c>
      <c r="I19" s="738">
        <f t="shared" si="6"/>
        <v>953.51482</v>
      </c>
      <c r="J19" s="738">
        <f t="shared" si="7"/>
        <v>953.51482</v>
      </c>
      <c r="K19" s="576">
        <v>0</v>
      </c>
      <c r="L19" s="576">
        <v>0.194</v>
      </c>
      <c r="M19" s="577">
        <v>0</v>
      </c>
      <c r="N19" s="744">
        <f>O19+P19</f>
        <v>953.51482</v>
      </c>
      <c r="O19" s="578">
        <v>0</v>
      </c>
      <c r="P19" s="578">
        <v>953.51482</v>
      </c>
      <c r="Q19" s="578">
        <v>0</v>
      </c>
      <c r="R19" s="576">
        <v>0</v>
      </c>
      <c r="S19" s="576">
        <v>0</v>
      </c>
      <c r="T19" s="577">
        <v>0</v>
      </c>
      <c r="U19" s="530">
        <f>V19+W19</f>
        <v>0</v>
      </c>
      <c r="V19" s="578">
        <v>0</v>
      </c>
      <c r="W19" s="578">
        <v>0</v>
      </c>
      <c r="X19" s="578">
        <v>0</v>
      </c>
      <c r="Y19" s="576">
        <v>0</v>
      </c>
      <c r="Z19" s="576">
        <v>0</v>
      </c>
      <c r="AA19" s="577">
        <v>0</v>
      </c>
      <c r="AB19" s="530">
        <f aca="true" t="shared" si="8" ref="AB19:AB27">AC19+AD19</f>
        <v>0</v>
      </c>
      <c r="AC19" s="578">
        <v>0</v>
      </c>
      <c r="AD19" s="578">
        <v>0</v>
      </c>
      <c r="AE19" s="578">
        <v>0</v>
      </c>
      <c r="AF19" s="576">
        <v>0</v>
      </c>
      <c r="AG19" s="576">
        <v>0</v>
      </c>
      <c r="AH19" s="577">
        <v>0</v>
      </c>
      <c r="AI19" s="530">
        <f aca="true" t="shared" si="9" ref="AI19:AI29">AJ19+AK19</f>
        <v>0</v>
      </c>
      <c r="AJ19" s="578">
        <v>0</v>
      </c>
      <c r="AK19" s="578">
        <v>0</v>
      </c>
      <c r="AL19" s="578">
        <v>0</v>
      </c>
      <c r="AM19" s="576">
        <v>0</v>
      </c>
      <c r="AN19" s="576">
        <v>0</v>
      </c>
      <c r="AO19" s="577">
        <v>0</v>
      </c>
      <c r="AP19" s="530">
        <f aca="true" t="shared" si="10" ref="AP19:AP29">AQ19+AR19</f>
        <v>0</v>
      </c>
      <c r="AQ19" s="578">
        <v>0</v>
      </c>
      <c r="AR19" s="578">
        <v>0</v>
      </c>
      <c r="AS19" s="578">
        <v>0</v>
      </c>
      <c r="AT19" s="580" t="s">
        <v>550</v>
      </c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</row>
    <row r="20" spans="1:99" s="225" customFormat="1" ht="79.5" customHeight="1">
      <c r="A20" s="571" t="s">
        <v>377</v>
      </c>
      <c r="B20" s="582" t="s">
        <v>625</v>
      </c>
      <c r="C20" s="572" t="s">
        <v>554</v>
      </c>
      <c r="D20" s="573" t="s">
        <v>436</v>
      </c>
      <c r="E20" s="573" t="s">
        <v>436</v>
      </c>
      <c r="F20" s="574">
        <f t="shared" si="3"/>
        <v>0</v>
      </c>
      <c r="G20" s="574">
        <f t="shared" si="4"/>
        <v>0.63</v>
      </c>
      <c r="H20" s="575">
        <f t="shared" si="5"/>
        <v>0</v>
      </c>
      <c r="I20" s="738">
        <f t="shared" si="6"/>
        <v>2814.61684</v>
      </c>
      <c r="J20" s="738">
        <f t="shared" si="7"/>
        <v>2814.61684</v>
      </c>
      <c r="K20" s="576">
        <v>0</v>
      </c>
      <c r="L20" s="576">
        <v>0.63</v>
      </c>
      <c r="M20" s="577">
        <v>0</v>
      </c>
      <c r="N20" s="744">
        <f>O20+P20</f>
        <v>2814.61684</v>
      </c>
      <c r="O20" s="578">
        <v>0</v>
      </c>
      <c r="P20" s="578">
        <v>2814.61684</v>
      </c>
      <c r="Q20" s="578">
        <v>0</v>
      </c>
      <c r="R20" s="576">
        <v>0</v>
      </c>
      <c r="S20" s="576">
        <v>0</v>
      </c>
      <c r="T20" s="577">
        <v>0</v>
      </c>
      <c r="U20" s="530">
        <f>V20+W20</f>
        <v>0</v>
      </c>
      <c r="V20" s="578">
        <v>0</v>
      </c>
      <c r="W20" s="578">
        <v>0</v>
      </c>
      <c r="X20" s="578">
        <v>0</v>
      </c>
      <c r="Y20" s="576">
        <v>0</v>
      </c>
      <c r="Z20" s="576">
        <v>0</v>
      </c>
      <c r="AA20" s="577">
        <v>0</v>
      </c>
      <c r="AB20" s="530">
        <f t="shared" si="8"/>
        <v>0</v>
      </c>
      <c r="AC20" s="578">
        <v>0</v>
      </c>
      <c r="AD20" s="578">
        <v>0</v>
      </c>
      <c r="AE20" s="578">
        <v>0</v>
      </c>
      <c r="AF20" s="576">
        <v>0</v>
      </c>
      <c r="AG20" s="576">
        <v>0</v>
      </c>
      <c r="AH20" s="577">
        <v>0</v>
      </c>
      <c r="AI20" s="530">
        <f t="shared" si="9"/>
        <v>0</v>
      </c>
      <c r="AJ20" s="578">
        <v>0</v>
      </c>
      <c r="AK20" s="578">
        <v>0</v>
      </c>
      <c r="AL20" s="578">
        <v>0</v>
      </c>
      <c r="AM20" s="576">
        <v>0</v>
      </c>
      <c r="AN20" s="576">
        <v>0</v>
      </c>
      <c r="AO20" s="577">
        <v>0</v>
      </c>
      <c r="AP20" s="530">
        <f t="shared" si="10"/>
        <v>0</v>
      </c>
      <c r="AQ20" s="578">
        <v>0</v>
      </c>
      <c r="AR20" s="578">
        <v>0</v>
      </c>
      <c r="AS20" s="578">
        <v>0</v>
      </c>
      <c r="AT20" s="580" t="s">
        <v>550</v>
      </c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</row>
    <row r="21" spans="1:99" s="225" customFormat="1" ht="59.25" customHeight="1">
      <c r="A21" s="571" t="s">
        <v>378</v>
      </c>
      <c r="B21" s="582" t="s">
        <v>654</v>
      </c>
      <c r="C21" s="572" t="s">
        <v>554</v>
      </c>
      <c r="D21" s="573" t="s">
        <v>436</v>
      </c>
      <c r="E21" s="573" t="s">
        <v>438</v>
      </c>
      <c r="F21" s="574">
        <f t="shared" si="3"/>
        <v>0</v>
      </c>
      <c r="G21" s="574">
        <f t="shared" si="4"/>
        <v>1.265</v>
      </c>
      <c r="H21" s="575">
        <f t="shared" si="5"/>
        <v>1</v>
      </c>
      <c r="I21" s="738">
        <f t="shared" si="6"/>
        <v>9589.69959</v>
      </c>
      <c r="J21" s="738">
        <f t="shared" si="7"/>
        <v>9589.69959</v>
      </c>
      <c r="K21" s="576">
        <v>0</v>
      </c>
      <c r="L21" s="576">
        <v>0</v>
      </c>
      <c r="M21" s="577">
        <v>0</v>
      </c>
      <c r="N21" s="744">
        <f>O21+P21</f>
        <v>5776.06</v>
      </c>
      <c r="O21" s="578">
        <v>0</v>
      </c>
      <c r="P21" s="578">
        <v>5776.06</v>
      </c>
      <c r="Q21" s="578">
        <v>0</v>
      </c>
      <c r="R21" s="576">
        <v>0</v>
      </c>
      <c r="S21" s="576">
        <v>1.265</v>
      </c>
      <c r="T21" s="577">
        <v>1</v>
      </c>
      <c r="U21" s="530">
        <f aca="true" t="shared" si="11" ref="U21:U28">V21+W21</f>
        <v>3813.63959</v>
      </c>
      <c r="V21" s="578">
        <v>3813.63959</v>
      </c>
      <c r="W21" s="578">
        <v>0</v>
      </c>
      <c r="X21" s="581">
        <v>0</v>
      </c>
      <c r="Y21" s="576">
        <v>0</v>
      </c>
      <c r="Z21" s="576">
        <v>0</v>
      </c>
      <c r="AA21" s="577">
        <v>0</v>
      </c>
      <c r="AB21" s="530">
        <f t="shared" si="8"/>
        <v>0</v>
      </c>
      <c r="AC21" s="578">
        <v>0</v>
      </c>
      <c r="AD21" s="578">
        <v>0</v>
      </c>
      <c r="AE21" s="578">
        <v>0</v>
      </c>
      <c r="AF21" s="576">
        <v>0</v>
      </c>
      <c r="AG21" s="576">
        <v>0</v>
      </c>
      <c r="AH21" s="577">
        <v>0</v>
      </c>
      <c r="AI21" s="530">
        <f t="shared" si="9"/>
        <v>0</v>
      </c>
      <c r="AJ21" s="578">
        <v>0</v>
      </c>
      <c r="AK21" s="578">
        <v>0</v>
      </c>
      <c r="AL21" s="578">
        <v>0</v>
      </c>
      <c r="AM21" s="576">
        <v>0</v>
      </c>
      <c r="AN21" s="576">
        <v>0</v>
      </c>
      <c r="AO21" s="577">
        <v>0</v>
      </c>
      <c r="AP21" s="530">
        <f t="shared" si="10"/>
        <v>0</v>
      </c>
      <c r="AQ21" s="578">
        <v>0</v>
      </c>
      <c r="AR21" s="578">
        <v>0</v>
      </c>
      <c r="AS21" s="578">
        <v>0</v>
      </c>
      <c r="AT21" s="580" t="s">
        <v>551</v>
      </c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</row>
    <row r="22" spans="1:99" s="225" customFormat="1" ht="66" customHeight="1">
      <c r="A22" s="571" t="s">
        <v>538</v>
      </c>
      <c r="B22" s="582" t="s">
        <v>531</v>
      </c>
      <c r="C22" s="572" t="s">
        <v>554</v>
      </c>
      <c r="D22" s="573" t="s">
        <v>438</v>
      </c>
      <c r="E22" s="573" t="s">
        <v>438</v>
      </c>
      <c r="F22" s="574">
        <f t="shared" si="3"/>
        <v>0</v>
      </c>
      <c r="G22" s="574">
        <f t="shared" si="4"/>
        <v>0.194</v>
      </c>
      <c r="H22" s="575">
        <f t="shared" si="5"/>
        <v>0</v>
      </c>
      <c r="I22" s="738">
        <f t="shared" si="6"/>
        <v>660.79809</v>
      </c>
      <c r="J22" s="738">
        <f t="shared" si="7"/>
        <v>660.79809</v>
      </c>
      <c r="K22" s="576">
        <v>0</v>
      </c>
      <c r="L22" s="576">
        <v>0</v>
      </c>
      <c r="M22" s="577">
        <v>0</v>
      </c>
      <c r="N22" s="530">
        <f aca="true" t="shared" si="12" ref="N22:N29">O22+P22</f>
        <v>0</v>
      </c>
      <c r="O22" s="578">
        <v>0</v>
      </c>
      <c r="P22" s="578">
        <v>0</v>
      </c>
      <c r="Q22" s="578">
        <v>0</v>
      </c>
      <c r="R22" s="576">
        <v>0</v>
      </c>
      <c r="S22" s="576">
        <v>0.194</v>
      </c>
      <c r="T22" s="577">
        <v>0</v>
      </c>
      <c r="U22" s="530">
        <f t="shared" si="11"/>
        <v>660.79809</v>
      </c>
      <c r="V22" s="578">
        <v>660.79809</v>
      </c>
      <c r="W22" s="578">
        <v>0</v>
      </c>
      <c r="X22" s="581">
        <v>0</v>
      </c>
      <c r="Y22" s="576">
        <v>0</v>
      </c>
      <c r="Z22" s="576">
        <v>0</v>
      </c>
      <c r="AA22" s="577">
        <v>0</v>
      </c>
      <c r="AB22" s="530">
        <v>0</v>
      </c>
      <c r="AC22" s="578">
        <v>0</v>
      </c>
      <c r="AD22" s="578">
        <v>0</v>
      </c>
      <c r="AE22" s="581">
        <v>0</v>
      </c>
      <c r="AF22" s="576">
        <v>0</v>
      </c>
      <c r="AG22" s="576">
        <v>0</v>
      </c>
      <c r="AH22" s="577">
        <v>0</v>
      </c>
      <c r="AI22" s="530">
        <f t="shared" si="9"/>
        <v>0</v>
      </c>
      <c r="AJ22" s="578">
        <v>0</v>
      </c>
      <c r="AK22" s="578">
        <v>0</v>
      </c>
      <c r="AL22" s="581">
        <v>0</v>
      </c>
      <c r="AM22" s="576">
        <v>0</v>
      </c>
      <c r="AN22" s="576">
        <v>0</v>
      </c>
      <c r="AO22" s="577">
        <v>0</v>
      </c>
      <c r="AP22" s="530">
        <f t="shared" si="10"/>
        <v>0</v>
      </c>
      <c r="AQ22" s="578">
        <v>0</v>
      </c>
      <c r="AR22" s="578">
        <v>0</v>
      </c>
      <c r="AS22" s="578">
        <v>0</v>
      </c>
      <c r="AT22" s="580" t="s">
        <v>552</v>
      </c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</row>
    <row r="23" spans="1:99" s="225" customFormat="1" ht="87" customHeight="1">
      <c r="A23" s="571" t="s">
        <v>379</v>
      </c>
      <c r="B23" s="582" t="s">
        <v>532</v>
      </c>
      <c r="C23" s="572" t="s">
        <v>554</v>
      </c>
      <c r="D23" s="573" t="s">
        <v>438</v>
      </c>
      <c r="E23" s="573" t="s">
        <v>438</v>
      </c>
      <c r="F23" s="574">
        <f t="shared" si="3"/>
        <v>0</v>
      </c>
      <c r="G23" s="574">
        <f t="shared" si="4"/>
        <v>1.371</v>
      </c>
      <c r="H23" s="575">
        <f t="shared" si="5"/>
        <v>0</v>
      </c>
      <c r="I23" s="738">
        <f t="shared" si="6"/>
        <v>5602.83178</v>
      </c>
      <c r="J23" s="738">
        <f t="shared" si="7"/>
        <v>5602.83178</v>
      </c>
      <c r="K23" s="576">
        <v>0</v>
      </c>
      <c r="L23" s="576">
        <v>0</v>
      </c>
      <c r="M23" s="577">
        <v>0</v>
      </c>
      <c r="N23" s="530">
        <f t="shared" si="12"/>
        <v>0</v>
      </c>
      <c r="O23" s="578">
        <v>0</v>
      </c>
      <c r="P23" s="578">
        <v>0</v>
      </c>
      <c r="Q23" s="578">
        <v>0</v>
      </c>
      <c r="R23" s="576">
        <v>0</v>
      </c>
      <c r="S23" s="576">
        <v>1.371</v>
      </c>
      <c r="T23" s="577">
        <v>0</v>
      </c>
      <c r="U23" s="530">
        <f t="shared" si="11"/>
        <v>5602.83178</v>
      </c>
      <c r="V23" s="578">
        <v>5602.83178</v>
      </c>
      <c r="W23" s="578">
        <v>0</v>
      </c>
      <c r="X23" s="581">
        <v>0</v>
      </c>
      <c r="Y23" s="576">
        <v>0</v>
      </c>
      <c r="Z23" s="576">
        <v>0</v>
      </c>
      <c r="AA23" s="577">
        <v>0</v>
      </c>
      <c r="AB23" s="530">
        <v>0</v>
      </c>
      <c r="AC23" s="578">
        <v>0</v>
      </c>
      <c r="AD23" s="578">
        <v>0</v>
      </c>
      <c r="AE23" s="581">
        <v>0</v>
      </c>
      <c r="AF23" s="576">
        <v>0</v>
      </c>
      <c r="AG23" s="576">
        <v>0</v>
      </c>
      <c r="AH23" s="577">
        <v>0</v>
      </c>
      <c r="AI23" s="530">
        <f t="shared" si="9"/>
        <v>0</v>
      </c>
      <c r="AJ23" s="578">
        <v>0</v>
      </c>
      <c r="AK23" s="578">
        <v>0</v>
      </c>
      <c r="AL23" s="581">
        <v>0</v>
      </c>
      <c r="AM23" s="576">
        <v>0</v>
      </c>
      <c r="AN23" s="576">
        <v>0</v>
      </c>
      <c r="AO23" s="577">
        <v>0</v>
      </c>
      <c r="AP23" s="530">
        <f t="shared" si="10"/>
        <v>0</v>
      </c>
      <c r="AQ23" s="578">
        <v>0</v>
      </c>
      <c r="AR23" s="578">
        <v>0</v>
      </c>
      <c r="AS23" s="578">
        <v>0</v>
      </c>
      <c r="AT23" s="580" t="s">
        <v>552</v>
      </c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</row>
    <row r="24" spans="1:99" s="225" customFormat="1" ht="75.75" customHeight="1">
      <c r="A24" s="571" t="s">
        <v>380</v>
      </c>
      <c r="B24" s="582" t="s">
        <v>533</v>
      </c>
      <c r="C24" s="572" t="s">
        <v>554</v>
      </c>
      <c r="D24" s="573" t="s">
        <v>438</v>
      </c>
      <c r="E24" s="573" t="s">
        <v>438</v>
      </c>
      <c r="F24" s="574">
        <f t="shared" si="3"/>
        <v>0</v>
      </c>
      <c r="G24" s="574">
        <f t="shared" si="4"/>
        <v>1.064</v>
      </c>
      <c r="H24" s="575">
        <f t="shared" si="5"/>
        <v>0</v>
      </c>
      <c r="I24" s="738">
        <f t="shared" si="6"/>
        <v>4338.25388</v>
      </c>
      <c r="J24" s="738">
        <f t="shared" si="7"/>
        <v>4338.25388</v>
      </c>
      <c r="K24" s="576">
        <v>0</v>
      </c>
      <c r="L24" s="576">
        <v>0</v>
      </c>
      <c r="M24" s="577">
        <v>0</v>
      </c>
      <c r="N24" s="530">
        <f t="shared" si="12"/>
        <v>0</v>
      </c>
      <c r="O24" s="578">
        <v>0</v>
      </c>
      <c r="P24" s="578">
        <v>0</v>
      </c>
      <c r="Q24" s="578">
        <v>0</v>
      </c>
      <c r="R24" s="576">
        <v>0</v>
      </c>
      <c r="S24" s="576">
        <v>1.064</v>
      </c>
      <c r="T24" s="577">
        <v>0</v>
      </c>
      <c r="U24" s="530">
        <f t="shared" si="11"/>
        <v>4338.25388</v>
      </c>
      <c r="V24" s="578">
        <v>4338.25388</v>
      </c>
      <c r="W24" s="578">
        <v>0</v>
      </c>
      <c r="X24" s="581">
        <v>0</v>
      </c>
      <c r="Y24" s="576">
        <v>0</v>
      </c>
      <c r="Z24" s="576">
        <v>0</v>
      </c>
      <c r="AA24" s="577">
        <v>0</v>
      </c>
      <c r="AB24" s="530">
        <v>0</v>
      </c>
      <c r="AC24" s="578">
        <v>0</v>
      </c>
      <c r="AD24" s="578">
        <v>0</v>
      </c>
      <c r="AE24" s="581">
        <v>0</v>
      </c>
      <c r="AF24" s="576">
        <v>0</v>
      </c>
      <c r="AG24" s="576">
        <v>0</v>
      </c>
      <c r="AH24" s="577">
        <v>0</v>
      </c>
      <c r="AI24" s="530">
        <f t="shared" si="9"/>
        <v>0</v>
      </c>
      <c r="AJ24" s="578">
        <v>0</v>
      </c>
      <c r="AK24" s="578">
        <v>0</v>
      </c>
      <c r="AL24" s="581">
        <v>0</v>
      </c>
      <c r="AM24" s="576">
        <v>0</v>
      </c>
      <c r="AN24" s="576">
        <v>0</v>
      </c>
      <c r="AO24" s="577">
        <v>0</v>
      </c>
      <c r="AP24" s="530">
        <f t="shared" si="10"/>
        <v>0</v>
      </c>
      <c r="AQ24" s="578">
        <v>0</v>
      </c>
      <c r="AR24" s="578">
        <v>0</v>
      </c>
      <c r="AS24" s="578">
        <v>0</v>
      </c>
      <c r="AT24" s="580" t="s">
        <v>471</v>
      </c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</row>
    <row r="25" spans="1:99" s="225" customFormat="1" ht="66" customHeight="1">
      <c r="A25" s="571" t="s">
        <v>381</v>
      </c>
      <c r="B25" s="582" t="s">
        <v>537</v>
      </c>
      <c r="C25" s="572" t="s">
        <v>554</v>
      </c>
      <c r="D25" s="573" t="s">
        <v>438</v>
      </c>
      <c r="E25" s="573" t="s">
        <v>438</v>
      </c>
      <c r="F25" s="574">
        <f t="shared" si="3"/>
        <v>0</v>
      </c>
      <c r="G25" s="574">
        <f t="shared" si="4"/>
        <v>0</v>
      </c>
      <c r="H25" s="575">
        <f t="shared" si="5"/>
        <v>13</v>
      </c>
      <c r="I25" s="738">
        <f t="shared" si="6"/>
        <v>8614.25793</v>
      </c>
      <c r="J25" s="738">
        <f t="shared" si="7"/>
        <v>8614.25793</v>
      </c>
      <c r="K25" s="576">
        <v>0</v>
      </c>
      <c r="L25" s="576">
        <v>0</v>
      </c>
      <c r="M25" s="577">
        <v>0</v>
      </c>
      <c r="N25" s="530">
        <f t="shared" si="12"/>
        <v>0</v>
      </c>
      <c r="O25" s="578">
        <v>0</v>
      </c>
      <c r="P25" s="578">
        <v>0</v>
      </c>
      <c r="Q25" s="578">
        <v>0</v>
      </c>
      <c r="R25" s="576">
        <v>0</v>
      </c>
      <c r="S25" s="576">
        <v>0</v>
      </c>
      <c r="T25" s="577">
        <v>13</v>
      </c>
      <c r="U25" s="530">
        <f t="shared" si="11"/>
        <v>8614.25793</v>
      </c>
      <c r="V25" s="578">
        <v>8614.25793</v>
      </c>
      <c r="W25" s="578">
        <v>0</v>
      </c>
      <c r="X25" s="581">
        <v>0</v>
      </c>
      <c r="Y25" s="576">
        <v>0</v>
      </c>
      <c r="Z25" s="576">
        <v>0</v>
      </c>
      <c r="AA25" s="577">
        <v>0</v>
      </c>
      <c r="AB25" s="530">
        <v>0</v>
      </c>
      <c r="AC25" s="578">
        <v>0</v>
      </c>
      <c r="AD25" s="578">
        <v>0</v>
      </c>
      <c r="AE25" s="581">
        <v>0</v>
      </c>
      <c r="AF25" s="576">
        <v>0</v>
      </c>
      <c r="AG25" s="576">
        <v>0</v>
      </c>
      <c r="AH25" s="577">
        <v>0</v>
      </c>
      <c r="AI25" s="530">
        <f t="shared" si="9"/>
        <v>0</v>
      </c>
      <c r="AJ25" s="578">
        <v>0</v>
      </c>
      <c r="AK25" s="578">
        <v>0</v>
      </c>
      <c r="AL25" s="581">
        <v>0</v>
      </c>
      <c r="AM25" s="576">
        <v>0</v>
      </c>
      <c r="AN25" s="576">
        <v>0</v>
      </c>
      <c r="AO25" s="577">
        <v>0</v>
      </c>
      <c r="AP25" s="530">
        <f t="shared" si="10"/>
        <v>0</v>
      </c>
      <c r="AQ25" s="578">
        <v>0</v>
      </c>
      <c r="AR25" s="578">
        <v>0</v>
      </c>
      <c r="AS25" s="578">
        <v>0</v>
      </c>
      <c r="AT25" s="580" t="s">
        <v>466</v>
      </c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</row>
    <row r="26" spans="1:99" s="225" customFormat="1" ht="114.75" customHeight="1">
      <c r="A26" s="571" t="s">
        <v>382</v>
      </c>
      <c r="B26" s="582" t="s">
        <v>626</v>
      </c>
      <c r="C26" s="572" t="s">
        <v>554</v>
      </c>
      <c r="D26" s="573" t="s">
        <v>438</v>
      </c>
      <c r="E26" s="573" t="s">
        <v>438</v>
      </c>
      <c r="F26" s="574">
        <f t="shared" si="3"/>
        <v>0.52</v>
      </c>
      <c r="G26" s="574">
        <f t="shared" si="4"/>
        <v>2.04</v>
      </c>
      <c r="H26" s="575">
        <f t="shared" si="5"/>
        <v>7</v>
      </c>
      <c r="I26" s="738">
        <f t="shared" si="6"/>
        <v>11260.7739</v>
      </c>
      <c r="J26" s="738">
        <f t="shared" si="7"/>
        <v>11260.7739</v>
      </c>
      <c r="K26" s="576">
        <v>0</v>
      </c>
      <c r="L26" s="576">
        <v>0</v>
      </c>
      <c r="M26" s="577">
        <v>0</v>
      </c>
      <c r="N26" s="530">
        <f t="shared" si="12"/>
        <v>0</v>
      </c>
      <c r="O26" s="578">
        <v>0</v>
      </c>
      <c r="P26" s="578">
        <v>0</v>
      </c>
      <c r="Q26" s="578">
        <v>0</v>
      </c>
      <c r="R26" s="576">
        <v>0.52</v>
      </c>
      <c r="S26" s="576">
        <v>2.04</v>
      </c>
      <c r="T26" s="577">
        <v>7</v>
      </c>
      <c r="U26" s="530">
        <f t="shared" si="11"/>
        <v>11260.7739</v>
      </c>
      <c r="V26" s="578">
        <v>10844.22</v>
      </c>
      <c r="W26" s="578">
        <v>416.5539</v>
      </c>
      <c r="X26" s="581">
        <v>0</v>
      </c>
      <c r="Y26" s="576">
        <v>0</v>
      </c>
      <c r="Z26" s="576">
        <v>0</v>
      </c>
      <c r="AA26" s="577">
        <v>0</v>
      </c>
      <c r="AB26" s="530">
        <v>0</v>
      </c>
      <c r="AC26" s="578">
        <v>0</v>
      </c>
      <c r="AD26" s="578">
        <v>0</v>
      </c>
      <c r="AE26" s="578">
        <v>0</v>
      </c>
      <c r="AF26" s="576">
        <v>0</v>
      </c>
      <c r="AG26" s="576">
        <v>0</v>
      </c>
      <c r="AH26" s="577">
        <v>0</v>
      </c>
      <c r="AI26" s="530">
        <f t="shared" si="9"/>
        <v>0</v>
      </c>
      <c r="AJ26" s="578">
        <v>0</v>
      </c>
      <c r="AK26" s="578">
        <v>0</v>
      </c>
      <c r="AL26" s="578">
        <v>0</v>
      </c>
      <c r="AM26" s="576">
        <v>0</v>
      </c>
      <c r="AN26" s="576">
        <v>0</v>
      </c>
      <c r="AO26" s="577">
        <v>0</v>
      </c>
      <c r="AP26" s="530">
        <f t="shared" si="10"/>
        <v>0</v>
      </c>
      <c r="AQ26" s="578">
        <v>0</v>
      </c>
      <c r="AR26" s="578">
        <v>0</v>
      </c>
      <c r="AS26" s="578">
        <v>0</v>
      </c>
      <c r="AT26" s="580" t="s">
        <v>469</v>
      </c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</row>
    <row r="27" spans="1:99" s="225" customFormat="1" ht="113.25" customHeight="1">
      <c r="A27" s="571" t="s">
        <v>539</v>
      </c>
      <c r="B27" s="582" t="s">
        <v>536</v>
      </c>
      <c r="C27" s="572" t="s">
        <v>554</v>
      </c>
      <c r="D27" s="573" t="s">
        <v>438</v>
      </c>
      <c r="E27" s="573" t="s">
        <v>438</v>
      </c>
      <c r="F27" s="574">
        <f t="shared" si="3"/>
        <v>0.965</v>
      </c>
      <c r="G27" s="574">
        <f t="shared" si="4"/>
        <v>3.06</v>
      </c>
      <c r="H27" s="575">
        <f t="shared" si="5"/>
        <v>7</v>
      </c>
      <c r="I27" s="738">
        <f t="shared" si="6"/>
        <v>18906.13823</v>
      </c>
      <c r="J27" s="738">
        <f t="shared" si="7"/>
        <v>18906.13823</v>
      </c>
      <c r="K27" s="576">
        <v>0</v>
      </c>
      <c r="L27" s="576">
        <v>0</v>
      </c>
      <c r="M27" s="577">
        <v>0</v>
      </c>
      <c r="N27" s="530">
        <f t="shared" si="12"/>
        <v>0</v>
      </c>
      <c r="O27" s="578">
        <v>0</v>
      </c>
      <c r="P27" s="578">
        <v>0</v>
      </c>
      <c r="Q27" s="578">
        <v>0</v>
      </c>
      <c r="R27" s="576">
        <v>0.965</v>
      </c>
      <c r="S27" s="576">
        <v>3.06</v>
      </c>
      <c r="T27" s="577">
        <v>7</v>
      </c>
      <c r="U27" s="530">
        <f t="shared" si="11"/>
        <v>18906.13823</v>
      </c>
      <c r="V27" s="578">
        <v>0</v>
      </c>
      <c r="W27" s="578">
        <v>18906.13823</v>
      </c>
      <c r="X27" s="578">
        <v>0</v>
      </c>
      <c r="Y27" s="576">
        <v>0</v>
      </c>
      <c r="Z27" s="576">
        <v>0</v>
      </c>
      <c r="AA27" s="577">
        <v>0</v>
      </c>
      <c r="AB27" s="530">
        <f t="shared" si="8"/>
        <v>0</v>
      </c>
      <c r="AC27" s="578">
        <v>0</v>
      </c>
      <c r="AD27" s="578">
        <v>0</v>
      </c>
      <c r="AE27" s="578">
        <v>0</v>
      </c>
      <c r="AF27" s="576">
        <v>0</v>
      </c>
      <c r="AG27" s="576">
        <v>0</v>
      </c>
      <c r="AH27" s="577">
        <v>0</v>
      </c>
      <c r="AI27" s="530">
        <f t="shared" si="9"/>
        <v>0</v>
      </c>
      <c r="AJ27" s="578">
        <v>0</v>
      </c>
      <c r="AK27" s="578">
        <v>0</v>
      </c>
      <c r="AL27" s="578">
        <v>0</v>
      </c>
      <c r="AM27" s="576">
        <v>0</v>
      </c>
      <c r="AN27" s="576">
        <v>0</v>
      </c>
      <c r="AO27" s="577">
        <v>0</v>
      </c>
      <c r="AP27" s="530">
        <f t="shared" si="10"/>
        <v>0</v>
      </c>
      <c r="AQ27" s="578">
        <v>0</v>
      </c>
      <c r="AR27" s="578">
        <v>0</v>
      </c>
      <c r="AS27" s="578">
        <v>0</v>
      </c>
      <c r="AT27" s="580" t="s">
        <v>467</v>
      </c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</row>
    <row r="28" spans="1:99" s="225" customFormat="1" ht="70.5" customHeight="1">
      <c r="A28" s="571" t="s">
        <v>383</v>
      </c>
      <c r="B28" s="582" t="s">
        <v>534</v>
      </c>
      <c r="C28" s="572" t="s">
        <v>554</v>
      </c>
      <c r="D28" s="573" t="s">
        <v>438</v>
      </c>
      <c r="E28" s="573" t="s">
        <v>437</v>
      </c>
      <c r="F28" s="574">
        <f t="shared" si="3"/>
        <v>1</v>
      </c>
      <c r="G28" s="574">
        <f t="shared" si="4"/>
        <v>2.087</v>
      </c>
      <c r="H28" s="575">
        <f t="shared" si="5"/>
        <v>26</v>
      </c>
      <c r="I28" s="738">
        <f aca="true" t="shared" si="13" ref="I28:I48">N28+U28+AB28+AI28+AP28</f>
        <v>23562.84212</v>
      </c>
      <c r="J28" s="738">
        <f aca="true" t="shared" si="14" ref="J28:J48">I28</f>
        <v>23562.84212</v>
      </c>
      <c r="K28" s="576">
        <v>0</v>
      </c>
      <c r="L28" s="576">
        <v>0</v>
      </c>
      <c r="M28" s="577">
        <v>0</v>
      </c>
      <c r="N28" s="530">
        <f t="shared" si="12"/>
        <v>0</v>
      </c>
      <c r="O28" s="578">
        <v>0</v>
      </c>
      <c r="P28" s="578">
        <v>0</v>
      </c>
      <c r="Q28" s="578">
        <v>0</v>
      </c>
      <c r="R28" s="576">
        <v>0</v>
      </c>
      <c r="S28" s="576">
        <v>0</v>
      </c>
      <c r="T28" s="577">
        <v>0</v>
      </c>
      <c r="U28" s="530">
        <f t="shared" si="11"/>
        <v>11077.31</v>
      </c>
      <c r="V28" s="578">
        <v>0</v>
      </c>
      <c r="W28" s="578">
        <v>11077.31</v>
      </c>
      <c r="X28" s="581">
        <v>0</v>
      </c>
      <c r="Y28" s="576">
        <v>1</v>
      </c>
      <c r="Z28" s="576">
        <v>2.087</v>
      </c>
      <c r="AA28" s="577">
        <v>26</v>
      </c>
      <c r="AB28" s="530">
        <f>AC28+AD28</f>
        <v>12485.53212</v>
      </c>
      <c r="AC28" s="578">
        <v>12485.53212</v>
      </c>
      <c r="AD28" s="578">
        <v>0</v>
      </c>
      <c r="AE28" s="578">
        <v>0</v>
      </c>
      <c r="AF28" s="576">
        <v>0</v>
      </c>
      <c r="AG28" s="576">
        <v>0</v>
      </c>
      <c r="AH28" s="577">
        <v>0</v>
      </c>
      <c r="AI28" s="530">
        <f t="shared" si="9"/>
        <v>0</v>
      </c>
      <c r="AJ28" s="578">
        <v>0</v>
      </c>
      <c r="AK28" s="578">
        <v>0</v>
      </c>
      <c r="AL28" s="578">
        <v>0</v>
      </c>
      <c r="AM28" s="576">
        <v>0</v>
      </c>
      <c r="AN28" s="576">
        <v>0</v>
      </c>
      <c r="AO28" s="577">
        <v>0</v>
      </c>
      <c r="AP28" s="530">
        <f t="shared" si="10"/>
        <v>0</v>
      </c>
      <c r="AQ28" s="578">
        <v>0</v>
      </c>
      <c r="AR28" s="578">
        <v>0</v>
      </c>
      <c r="AS28" s="578">
        <v>0</v>
      </c>
      <c r="AT28" s="580" t="s">
        <v>470</v>
      </c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</row>
    <row r="29" spans="1:99" s="225" customFormat="1" ht="116.25" customHeight="1">
      <c r="A29" s="571" t="s">
        <v>384</v>
      </c>
      <c r="B29" s="582" t="s">
        <v>535</v>
      </c>
      <c r="C29" s="572" t="s">
        <v>554</v>
      </c>
      <c r="D29" s="573" t="s">
        <v>437</v>
      </c>
      <c r="E29" s="573" t="s">
        <v>437</v>
      </c>
      <c r="F29" s="574">
        <f t="shared" si="3"/>
        <v>0.646</v>
      </c>
      <c r="G29" s="574">
        <f t="shared" si="4"/>
        <v>2.55</v>
      </c>
      <c r="H29" s="575">
        <f t="shared" si="5"/>
        <v>7</v>
      </c>
      <c r="I29" s="738">
        <f t="shared" si="13"/>
        <v>15210.56381</v>
      </c>
      <c r="J29" s="738">
        <f t="shared" si="14"/>
        <v>15210.56381</v>
      </c>
      <c r="K29" s="576">
        <v>0</v>
      </c>
      <c r="L29" s="576">
        <v>0</v>
      </c>
      <c r="M29" s="577">
        <v>0</v>
      </c>
      <c r="N29" s="530">
        <f t="shared" si="12"/>
        <v>0</v>
      </c>
      <c r="O29" s="578">
        <v>0</v>
      </c>
      <c r="P29" s="578">
        <v>0</v>
      </c>
      <c r="Q29" s="578">
        <v>0</v>
      </c>
      <c r="R29" s="576">
        <v>0</v>
      </c>
      <c r="S29" s="576">
        <v>0</v>
      </c>
      <c r="T29" s="577">
        <v>0</v>
      </c>
      <c r="U29" s="530">
        <f>V29+W29</f>
        <v>0</v>
      </c>
      <c r="V29" s="578">
        <v>0</v>
      </c>
      <c r="W29" s="578">
        <v>0</v>
      </c>
      <c r="X29" s="581">
        <v>0</v>
      </c>
      <c r="Y29" s="576">
        <v>0.646</v>
      </c>
      <c r="Z29" s="576">
        <v>2.55</v>
      </c>
      <c r="AA29" s="577">
        <v>7</v>
      </c>
      <c r="AB29" s="531">
        <f>AC29+AD29</f>
        <v>15210.56381</v>
      </c>
      <c r="AC29" s="578">
        <v>15210.56381</v>
      </c>
      <c r="AD29" s="578">
        <v>0</v>
      </c>
      <c r="AE29" s="578">
        <v>0</v>
      </c>
      <c r="AF29" s="576">
        <v>0</v>
      </c>
      <c r="AG29" s="576">
        <v>0</v>
      </c>
      <c r="AH29" s="577">
        <v>0</v>
      </c>
      <c r="AI29" s="530">
        <f t="shared" si="9"/>
        <v>0</v>
      </c>
      <c r="AJ29" s="578">
        <v>0</v>
      </c>
      <c r="AK29" s="578">
        <v>0</v>
      </c>
      <c r="AL29" s="578">
        <v>0</v>
      </c>
      <c r="AM29" s="576">
        <v>0</v>
      </c>
      <c r="AN29" s="576">
        <v>0</v>
      </c>
      <c r="AO29" s="577">
        <v>0</v>
      </c>
      <c r="AP29" s="530">
        <f t="shared" si="10"/>
        <v>0</v>
      </c>
      <c r="AQ29" s="578">
        <v>0</v>
      </c>
      <c r="AR29" s="578">
        <v>0</v>
      </c>
      <c r="AS29" s="578">
        <v>0</v>
      </c>
      <c r="AT29" s="580" t="s">
        <v>468</v>
      </c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</row>
    <row r="30" spans="1:99" s="225" customFormat="1" ht="71.25" customHeight="1">
      <c r="A30" s="571" t="s">
        <v>385</v>
      </c>
      <c r="B30" s="582" t="s">
        <v>566</v>
      </c>
      <c r="C30" s="572" t="s">
        <v>554</v>
      </c>
      <c r="D30" s="573" t="s">
        <v>437</v>
      </c>
      <c r="E30" s="573" t="s">
        <v>437</v>
      </c>
      <c r="F30" s="574">
        <f aca="true" t="shared" si="15" ref="F30:G36">K30+R30+Y30+AF30+AM30</f>
        <v>0</v>
      </c>
      <c r="G30" s="574">
        <f t="shared" si="15"/>
        <v>0</v>
      </c>
      <c r="H30" s="575">
        <f aca="true" t="shared" si="16" ref="H30:H47">M30+T30+AA30+AH30+AO30</f>
        <v>23</v>
      </c>
      <c r="I30" s="738">
        <f t="shared" si="13"/>
        <v>14218.53173</v>
      </c>
      <c r="J30" s="738">
        <f t="shared" si="14"/>
        <v>14218.53173</v>
      </c>
      <c r="K30" s="576">
        <v>0</v>
      </c>
      <c r="L30" s="576">
        <v>0</v>
      </c>
      <c r="M30" s="577">
        <v>0</v>
      </c>
      <c r="N30" s="530">
        <v>0</v>
      </c>
      <c r="O30" s="578">
        <v>0</v>
      </c>
      <c r="P30" s="578">
        <v>0</v>
      </c>
      <c r="Q30" s="578">
        <v>0</v>
      </c>
      <c r="R30" s="576">
        <v>0</v>
      </c>
      <c r="S30" s="576">
        <v>0</v>
      </c>
      <c r="T30" s="577">
        <v>0</v>
      </c>
      <c r="U30" s="530">
        <f aca="true" t="shared" si="17" ref="U30:U47">V30+W30</f>
        <v>0</v>
      </c>
      <c r="V30" s="578">
        <v>0</v>
      </c>
      <c r="W30" s="578">
        <v>0</v>
      </c>
      <c r="X30" s="581">
        <v>0</v>
      </c>
      <c r="Y30" s="576">
        <v>0</v>
      </c>
      <c r="Z30" s="576">
        <v>0</v>
      </c>
      <c r="AA30" s="577">
        <v>23</v>
      </c>
      <c r="AB30" s="531">
        <f>AC30+AD30</f>
        <v>14218.53173</v>
      </c>
      <c r="AC30" s="578">
        <v>0</v>
      </c>
      <c r="AD30" s="578">
        <v>14218.53173</v>
      </c>
      <c r="AE30" s="578">
        <v>0</v>
      </c>
      <c r="AF30" s="576">
        <v>0</v>
      </c>
      <c r="AG30" s="576">
        <v>0</v>
      </c>
      <c r="AH30" s="577">
        <v>0</v>
      </c>
      <c r="AI30" s="530">
        <f aca="true" t="shared" si="18" ref="AI30:AI39">AJ30+AK30</f>
        <v>0</v>
      </c>
      <c r="AJ30" s="578">
        <v>0</v>
      </c>
      <c r="AK30" s="578">
        <v>0</v>
      </c>
      <c r="AL30" s="578">
        <v>0</v>
      </c>
      <c r="AM30" s="576">
        <v>0</v>
      </c>
      <c r="AN30" s="576">
        <v>0</v>
      </c>
      <c r="AO30" s="577">
        <v>0</v>
      </c>
      <c r="AP30" s="530">
        <f aca="true" t="shared" si="19" ref="AP30:AP35">AQ30+AR30</f>
        <v>0</v>
      </c>
      <c r="AQ30" s="578">
        <v>0</v>
      </c>
      <c r="AR30" s="578">
        <v>0</v>
      </c>
      <c r="AS30" s="578">
        <v>0</v>
      </c>
      <c r="AT30" s="580" t="s">
        <v>567</v>
      </c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</row>
    <row r="31" spans="1:99" s="225" customFormat="1" ht="71.25" customHeight="1">
      <c r="A31" s="571" t="s">
        <v>386</v>
      </c>
      <c r="B31" s="582" t="s">
        <v>622</v>
      </c>
      <c r="C31" s="572" t="s">
        <v>554</v>
      </c>
      <c r="D31" s="573" t="s">
        <v>437</v>
      </c>
      <c r="E31" s="573" t="s">
        <v>437</v>
      </c>
      <c r="F31" s="574">
        <f t="shared" si="15"/>
        <v>0</v>
      </c>
      <c r="G31" s="574">
        <f t="shared" si="15"/>
        <v>0</v>
      </c>
      <c r="H31" s="575">
        <f t="shared" si="16"/>
        <v>16</v>
      </c>
      <c r="I31" s="738">
        <f t="shared" si="13"/>
        <v>10066.50883</v>
      </c>
      <c r="J31" s="738">
        <f t="shared" si="14"/>
        <v>10066.50883</v>
      </c>
      <c r="K31" s="576">
        <v>0</v>
      </c>
      <c r="L31" s="576">
        <v>0</v>
      </c>
      <c r="M31" s="577">
        <v>0</v>
      </c>
      <c r="N31" s="530">
        <f aca="true" t="shared" si="20" ref="N31:N47">O31+P31</f>
        <v>0</v>
      </c>
      <c r="O31" s="578">
        <v>0</v>
      </c>
      <c r="P31" s="578">
        <v>0</v>
      </c>
      <c r="Q31" s="578">
        <v>0</v>
      </c>
      <c r="R31" s="576">
        <v>0</v>
      </c>
      <c r="S31" s="576">
        <v>0</v>
      </c>
      <c r="T31" s="577">
        <v>0</v>
      </c>
      <c r="U31" s="530">
        <f t="shared" si="17"/>
        <v>0</v>
      </c>
      <c r="V31" s="578">
        <v>0</v>
      </c>
      <c r="W31" s="578">
        <v>0</v>
      </c>
      <c r="X31" s="581">
        <v>0</v>
      </c>
      <c r="Y31" s="576">
        <v>0</v>
      </c>
      <c r="Z31" s="576">
        <v>0</v>
      </c>
      <c r="AA31" s="577">
        <v>16</v>
      </c>
      <c r="AB31" s="531">
        <f>AC31+AD31</f>
        <v>10066.50883</v>
      </c>
      <c r="AC31" s="578">
        <v>0</v>
      </c>
      <c r="AD31" s="578">
        <v>10066.50883</v>
      </c>
      <c r="AE31" s="578">
        <v>0</v>
      </c>
      <c r="AF31" s="576">
        <v>0</v>
      </c>
      <c r="AG31" s="576">
        <v>0</v>
      </c>
      <c r="AH31" s="577">
        <v>0</v>
      </c>
      <c r="AI31" s="530">
        <f t="shared" si="18"/>
        <v>0</v>
      </c>
      <c r="AJ31" s="578">
        <v>0</v>
      </c>
      <c r="AK31" s="578">
        <v>0</v>
      </c>
      <c r="AL31" s="578">
        <v>0</v>
      </c>
      <c r="AM31" s="576">
        <v>0</v>
      </c>
      <c r="AN31" s="576">
        <v>0</v>
      </c>
      <c r="AO31" s="577">
        <v>0</v>
      </c>
      <c r="AP31" s="530">
        <f t="shared" si="19"/>
        <v>0</v>
      </c>
      <c r="AQ31" s="578">
        <v>0</v>
      </c>
      <c r="AR31" s="578">
        <v>0</v>
      </c>
      <c r="AS31" s="578">
        <v>0</v>
      </c>
      <c r="AT31" s="580" t="s">
        <v>569</v>
      </c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</row>
    <row r="32" spans="1:99" s="225" customFormat="1" ht="71.25" customHeight="1">
      <c r="A32" s="571" t="s">
        <v>540</v>
      </c>
      <c r="B32" s="582" t="s">
        <v>570</v>
      </c>
      <c r="C32" s="572" t="s">
        <v>554</v>
      </c>
      <c r="D32" s="573" t="s">
        <v>437</v>
      </c>
      <c r="E32" s="573" t="s">
        <v>489</v>
      </c>
      <c r="F32" s="574">
        <f t="shared" si="15"/>
        <v>0</v>
      </c>
      <c r="G32" s="574">
        <f t="shared" si="15"/>
        <v>0</v>
      </c>
      <c r="H32" s="575">
        <f t="shared" si="16"/>
        <v>21</v>
      </c>
      <c r="I32" s="738">
        <f t="shared" si="13"/>
        <v>13032.230000000001</v>
      </c>
      <c r="J32" s="738">
        <f t="shared" si="14"/>
        <v>13032.230000000001</v>
      </c>
      <c r="K32" s="576">
        <v>0</v>
      </c>
      <c r="L32" s="576">
        <v>0</v>
      </c>
      <c r="M32" s="577">
        <v>0</v>
      </c>
      <c r="N32" s="530">
        <f t="shared" si="20"/>
        <v>0</v>
      </c>
      <c r="O32" s="578">
        <v>0</v>
      </c>
      <c r="P32" s="578">
        <v>0</v>
      </c>
      <c r="Q32" s="578">
        <v>0</v>
      </c>
      <c r="R32" s="576">
        <v>0</v>
      </c>
      <c r="S32" s="576">
        <v>0</v>
      </c>
      <c r="T32" s="577">
        <v>0</v>
      </c>
      <c r="U32" s="530">
        <f t="shared" si="17"/>
        <v>0</v>
      </c>
      <c r="V32" s="578">
        <v>0</v>
      </c>
      <c r="W32" s="578">
        <v>0</v>
      </c>
      <c r="X32" s="581">
        <v>0</v>
      </c>
      <c r="Y32" s="576">
        <v>0</v>
      </c>
      <c r="Z32" s="576">
        <v>0</v>
      </c>
      <c r="AA32" s="577">
        <v>0</v>
      </c>
      <c r="AB32" s="531">
        <f>AC32+AD32</f>
        <v>12292.86</v>
      </c>
      <c r="AC32" s="578">
        <v>6177.9</v>
      </c>
      <c r="AD32" s="578">
        <v>6114.96</v>
      </c>
      <c r="AE32" s="578">
        <v>0</v>
      </c>
      <c r="AF32" s="576">
        <v>0</v>
      </c>
      <c r="AG32" s="576">
        <v>0</v>
      </c>
      <c r="AH32" s="577">
        <v>21</v>
      </c>
      <c r="AI32" s="530">
        <f t="shared" si="18"/>
        <v>739.37</v>
      </c>
      <c r="AJ32" s="578">
        <v>739.37</v>
      </c>
      <c r="AK32" s="578">
        <v>0</v>
      </c>
      <c r="AL32" s="578">
        <v>0</v>
      </c>
      <c r="AM32" s="576">
        <v>0</v>
      </c>
      <c r="AN32" s="576">
        <v>0</v>
      </c>
      <c r="AO32" s="577">
        <v>0</v>
      </c>
      <c r="AP32" s="530">
        <f t="shared" si="19"/>
        <v>0</v>
      </c>
      <c r="AQ32" s="578">
        <v>0</v>
      </c>
      <c r="AR32" s="578">
        <v>0</v>
      </c>
      <c r="AS32" s="578">
        <v>0</v>
      </c>
      <c r="AT32" s="580" t="s">
        <v>572</v>
      </c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</row>
    <row r="33" spans="1:99" s="225" customFormat="1" ht="71.25" customHeight="1">
      <c r="A33" s="571" t="s">
        <v>541</v>
      </c>
      <c r="B33" s="582" t="s">
        <v>571</v>
      </c>
      <c r="C33" s="572" t="s">
        <v>554</v>
      </c>
      <c r="D33" s="573" t="s">
        <v>489</v>
      </c>
      <c r="E33" s="573" t="s">
        <v>489</v>
      </c>
      <c r="F33" s="574">
        <f t="shared" si="15"/>
        <v>0</v>
      </c>
      <c r="G33" s="574">
        <f t="shared" si="15"/>
        <v>0</v>
      </c>
      <c r="H33" s="575">
        <f t="shared" si="16"/>
        <v>20</v>
      </c>
      <c r="I33" s="738">
        <f t="shared" si="13"/>
        <v>12439.09333</v>
      </c>
      <c r="J33" s="738">
        <f t="shared" si="14"/>
        <v>12439.09333</v>
      </c>
      <c r="K33" s="576">
        <v>0</v>
      </c>
      <c r="L33" s="576">
        <v>0</v>
      </c>
      <c r="M33" s="577">
        <v>0</v>
      </c>
      <c r="N33" s="530">
        <f t="shared" si="20"/>
        <v>0</v>
      </c>
      <c r="O33" s="578">
        <v>0</v>
      </c>
      <c r="P33" s="578">
        <v>0</v>
      </c>
      <c r="Q33" s="578">
        <v>0</v>
      </c>
      <c r="R33" s="576">
        <v>0</v>
      </c>
      <c r="S33" s="576">
        <v>0</v>
      </c>
      <c r="T33" s="577">
        <v>0</v>
      </c>
      <c r="U33" s="530">
        <f t="shared" si="17"/>
        <v>0</v>
      </c>
      <c r="V33" s="578">
        <v>0</v>
      </c>
      <c r="W33" s="578">
        <v>0</v>
      </c>
      <c r="X33" s="581">
        <v>0</v>
      </c>
      <c r="Y33" s="576">
        <v>0</v>
      </c>
      <c r="Z33" s="576">
        <v>0</v>
      </c>
      <c r="AA33" s="577">
        <v>0</v>
      </c>
      <c r="AB33" s="531">
        <f aca="true" t="shared" si="21" ref="AB33:AB47">AC33+AD33</f>
        <v>0</v>
      </c>
      <c r="AC33" s="578">
        <v>0</v>
      </c>
      <c r="AD33" s="578">
        <v>0</v>
      </c>
      <c r="AE33" s="578">
        <v>0</v>
      </c>
      <c r="AF33" s="576">
        <v>0</v>
      </c>
      <c r="AG33" s="576">
        <v>0</v>
      </c>
      <c r="AH33" s="577">
        <v>20</v>
      </c>
      <c r="AI33" s="530">
        <f t="shared" si="18"/>
        <v>12439.09333</v>
      </c>
      <c r="AJ33" s="578">
        <v>12439.09333</v>
      </c>
      <c r="AK33" s="578">
        <v>0</v>
      </c>
      <c r="AL33" s="578">
        <v>0</v>
      </c>
      <c r="AM33" s="576">
        <v>0</v>
      </c>
      <c r="AN33" s="576">
        <v>0</v>
      </c>
      <c r="AO33" s="577">
        <v>0</v>
      </c>
      <c r="AP33" s="530">
        <f t="shared" si="19"/>
        <v>0</v>
      </c>
      <c r="AQ33" s="578">
        <v>0</v>
      </c>
      <c r="AR33" s="578">
        <v>0</v>
      </c>
      <c r="AS33" s="578">
        <v>0</v>
      </c>
      <c r="AT33" s="580" t="s">
        <v>573</v>
      </c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</row>
    <row r="34" spans="1:99" s="225" customFormat="1" ht="71.25" customHeight="1">
      <c r="A34" s="571" t="s">
        <v>542</v>
      </c>
      <c r="B34" s="582" t="s">
        <v>574</v>
      </c>
      <c r="C34" s="572" t="s">
        <v>554</v>
      </c>
      <c r="D34" s="573" t="s">
        <v>489</v>
      </c>
      <c r="E34" s="573" t="s">
        <v>489</v>
      </c>
      <c r="F34" s="574">
        <f t="shared" si="15"/>
        <v>0</v>
      </c>
      <c r="G34" s="574">
        <f t="shared" si="15"/>
        <v>0</v>
      </c>
      <c r="H34" s="575">
        <f t="shared" si="16"/>
        <v>20</v>
      </c>
      <c r="I34" s="738">
        <f t="shared" si="13"/>
        <v>12439.09333</v>
      </c>
      <c r="J34" s="738">
        <f t="shared" si="14"/>
        <v>12439.09333</v>
      </c>
      <c r="K34" s="576">
        <v>0</v>
      </c>
      <c r="L34" s="576">
        <v>0</v>
      </c>
      <c r="M34" s="577">
        <v>0</v>
      </c>
      <c r="N34" s="530">
        <f t="shared" si="20"/>
        <v>0</v>
      </c>
      <c r="O34" s="578">
        <v>0</v>
      </c>
      <c r="P34" s="578">
        <v>0</v>
      </c>
      <c r="Q34" s="578">
        <v>0</v>
      </c>
      <c r="R34" s="576">
        <v>0</v>
      </c>
      <c r="S34" s="576">
        <v>0</v>
      </c>
      <c r="T34" s="577">
        <v>0</v>
      </c>
      <c r="U34" s="530">
        <f t="shared" si="17"/>
        <v>0</v>
      </c>
      <c r="V34" s="578">
        <v>0</v>
      </c>
      <c r="W34" s="578">
        <v>0</v>
      </c>
      <c r="X34" s="581">
        <v>0</v>
      </c>
      <c r="Y34" s="576">
        <v>0</v>
      </c>
      <c r="Z34" s="576">
        <v>0</v>
      </c>
      <c r="AA34" s="577">
        <v>0</v>
      </c>
      <c r="AB34" s="531">
        <f t="shared" si="21"/>
        <v>0</v>
      </c>
      <c r="AC34" s="578">
        <v>0</v>
      </c>
      <c r="AD34" s="578">
        <v>0</v>
      </c>
      <c r="AE34" s="578">
        <v>0</v>
      </c>
      <c r="AF34" s="576">
        <v>0</v>
      </c>
      <c r="AG34" s="576">
        <v>0</v>
      </c>
      <c r="AH34" s="577">
        <v>20</v>
      </c>
      <c r="AI34" s="530">
        <f t="shared" si="18"/>
        <v>12439.09333</v>
      </c>
      <c r="AJ34" s="578">
        <v>12439.09333</v>
      </c>
      <c r="AK34" s="578">
        <v>0</v>
      </c>
      <c r="AL34" s="578">
        <v>0</v>
      </c>
      <c r="AM34" s="576">
        <v>0</v>
      </c>
      <c r="AN34" s="576">
        <v>0</v>
      </c>
      <c r="AO34" s="577">
        <v>0</v>
      </c>
      <c r="AP34" s="530">
        <f t="shared" si="19"/>
        <v>0</v>
      </c>
      <c r="AQ34" s="578">
        <v>0</v>
      </c>
      <c r="AR34" s="578">
        <v>0</v>
      </c>
      <c r="AS34" s="578">
        <v>0</v>
      </c>
      <c r="AT34" s="580" t="s">
        <v>575</v>
      </c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</row>
    <row r="35" spans="1:99" s="225" customFormat="1" ht="71.25" customHeight="1">
      <c r="A35" s="571" t="s">
        <v>543</v>
      </c>
      <c r="B35" s="582" t="s">
        <v>576</v>
      </c>
      <c r="C35" s="572" t="s">
        <v>554</v>
      </c>
      <c r="D35" s="573" t="s">
        <v>489</v>
      </c>
      <c r="E35" s="573" t="s">
        <v>489</v>
      </c>
      <c r="F35" s="574">
        <f t="shared" si="15"/>
        <v>0</v>
      </c>
      <c r="G35" s="574">
        <f t="shared" si="15"/>
        <v>0</v>
      </c>
      <c r="H35" s="575">
        <f t="shared" si="16"/>
        <v>24</v>
      </c>
      <c r="I35" s="738">
        <f t="shared" si="13"/>
        <v>14779.354190000002</v>
      </c>
      <c r="J35" s="738">
        <f t="shared" si="14"/>
        <v>14779.354190000002</v>
      </c>
      <c r="K35" s="576">
        <v>0</v>
      </c>
      <c r="L35" s="576">
        <v>0</v>
      </c>
      <c r="M35" s="577">
        <v>0</v>
      </c>
      <c r="N35" s="530">
        <f t="shared" si="20"/>
        <v>0</v>
      </c>
      <c r="O35" s="578">
        <v>0</v>
      </c>
      <c r="P35" s="578">
        <v>0</v>
      </c>
      <c r="Q35" s="578">
        <v>0</v>
      </c>
      <c r="R35" s="576">
        <v>0</v>
      </c>
      <c r="S35" s="576">
        <v>0</v>
      </c>
      <c r="T35" s="577">
        <v>0</v>
      </c>
      <c r="U35" s="530">
        <f t="shared" si="17"/>
        <v>0</v>
      </c>
      <c r="V35" s="578">
        <v>0</v>
      </c>
      <c r="W35" s="578">
        <v>0</v>
      </c>
      <c r="X35" s="581">
        <v>0</v>
      </c>
      <c r="Y35" s="576">
        <v>0</v>
      </c>
      <c r="Z35" s="576">
        <v>0</v>
      </c>
      <c r="AA35" s="577">
        <v>0</v>
      </c>
      <c r="AB35" s="531">
        <f t="shared" si="21"/>
        <v>0</v>
      </c>
      <c r="AC35" s="578">
        <v>0</v>
      </c>
      <c r="AD35" s="578">
        <v>0</v>
      </c>
      <c r="AE35" s="578">
        <v>0</v>
      </c>
      <c r="AF35" s="576">
        <v>0</v>
      </c>
      <c r="AG35" s="576">
        <v>0</v>
      </c>
      <c r="AH35" s="577">
        <v>24</v>
      </c>
      <c r="AI35" s="530">
        <f t="shared" si="18"/>
        <v>14779.354190000002</v>
      </c>
      <c r="AJ35" s="578">
        <v>8256.44</v>
      </c>
      <c r="AK35" s="578">
        <v>6522.91419</v>
      </c>
      <c r="AL35" s="578">
        <v>0</v>
      </c>
      <c r="AM35" s="576">
        <v>0</v>
      </c>
      <c r="AN35" s="576">
        <v>0</v>
      </c>
      <c r="AO35" s="577">
        <v>0</v>
      </c>
      <c r="AP35" s="530">
        <f t="shared" si="19"/>
        <v>0</v>
      </c>
      <c r="AQ35" s="578">
        <v>0</v>
      </c>
      <c r="AR35" s="578">
        <v>0</v>
      </c>
      <c r="AS35" s="578">
        <v>0</v>
      </c>
      <c r="AT35" s="580" t="s">
        <v>567</v>
      </c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</row>
    <row r="36" spans="1:99" s="225" customFormat="1" ht="71.25" customHeight="1">
      <c r="A36" s="571" t="s">
        <v>544</v>
      </c>
      <c r="B36" s="582" t="s">
        <v>595</v>
      </c>
      <c r="C36" s="572" t="s">
        <v>554</v>
      </c>
      <c r="D36" s="573" t="s">
        <v>489</v>
      </c>
      <c r="E36" s="573" t="s">
        <v>489</v>
      </c>
      <c r="F36" s="574">
        <f t="shared" si="15"/>
        <v>0</v>
      </c>
      <c r="G36" s="574">
        <f t="shared" si="15"/>
        <v>0</v>
      </c>
      <c r="H36" s="575">
        <f t="shared" si="16"/>
        <v>17</v>
      </c>
      <c r="I36" s="738">
        <f t="shared" si="13"/>
        <v>10659.65495</v>
      </c>
      <c r="J36" s="738">
        <f t="shared" si="14"/>
        <v>10659.65495</v>
      </c>
      <c r="K36" s="576">
        <v>0</v>
      </c>
      <c r="L36" s="576">
        <v>0</v>
      </c>
      <c r="M36" s="577">
        <v>0</v>
      </c>
      <c r="N36" s="530">
        <f t="shared" si="20"/>
        <v>0</v>
      </c>
      <c r="O36" s="578">
        <v>0</v>
      </c>
      <c r="P36" s="578">
        <v>0</v>
      </c>
      <c r="Q36" s="578">
        <v>0</v>
      </c>
      <c r="R36" s="576">
        <v>0</v>
      </c>
      <c r="S36" s="576">
        <v>0</v>
      </c>
      <c r="T36" s="577">
        <v>0</v>
      </c>
      <c r="U36" s="530">
        <f t="shared" si="17"/>
        <v>0</v>
      </c>
      <c r="V36" s="578">
        <v>0</v>
      </c>
      <c r="W36" s="578">
        <v>0</v>
      </c>
      <c r="X36" s="581">
        <v>0</v>
      </c>
      <c r="Y36" s="576">
        <v>0</v>
      </c>
      <c r="Z36" s="576">
        <v>0</v>
      </c>
      <c r="AA36" s="577">
        <v>0</v>
      </c>
      <c r="AB36" s="531">
        <f t="shared" si="21"/>
        <v>0</v>
      </c>
      <c r="AC36" s="578">
        <v>0</v>
      </c>
      <c r="AD36" s="578">
        <v>0</v>
      </c>
      <c r="AE36" s="578">
        <v>0</v>
      </c>
      <c r="AF36" s="576">
        <v>0</v>
      </c>
      <c r="AG36" s="576">
        <v>0</v>
      </c>
      <c r="AH36" s="577">
        <v>17</v>
      </c>
      <c r="AI36" s="530">
        <f t="shared" si="18"/>
        <v>10659.65495</v>
      </c>
      <c r="AJ36" s="578">
        <v>0</v>
      </c>
      <c r="AK36" s="578">
        <v>10659.65495</v>
      </c>
      <c r="AL36" s="578">
        <v>0</v>
      </c>
      <c r="AM36" s="576">
        <v>0</v>
      </c>
      <c r="AN36" s="576">
        <v>0</v>
      </c>
      <c r="AO36" s="577">
        <v>0</v>
      </c>
      <c r="AP36" s="530">
        <f>AQ36+AR36+AS36</f>
        <v>0</v>
      </c>
      <c r="AQ36" s="578">
        <v>0</v>
      </c>
      <c r="AR36" s="578">
        <v>0</v>
      </c>
      <c r="AS36" s="578">
        <v>0</v>
      </c>
      <c r="AT36" s="580" t="s">
        <v>577</v>
      </c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</row>
    <row r="37" spans="1:99" s="225" customFormat="1" ht="64.5" customHeight="1">
      <c r="A37" s="571" t="s">
        <v>545</v>
      </c>
      <c r="B37" s="582" t="s">
        <v>629</v>
      </c>
      <c r="C37" s="572" t="s">
        <v>554</v>
      </c>
      <c r="D37" s="573" t="s">
        <v>489</v>
      </c>
      <c r="E37" s="573" t="s">
        <v>489</v>
      </c>
      <c r="F37" s="574">
        <f aca="true" t="shared" si="22" ref="F37:F47">K37+R37+Y37+AF37+AM37</f>
        <v>0</v>
      </c>
      <c r="G37" s="574">
        <v>0</v>
      </c>
      <c r="H37" s="575">
        <f t="shared" si="16"/>
        <v>15</v>
      </c>
      <c r="I37" s="738">
        <f t="shared" si="13"/>
        <v>9473.36269</v>
      </c>
      <c r="J37" s="738">
        <f t="shared" si="14"/>
        <v>9473.36269</v>
      </c>
      <c r="K37" s="576">
        <v>0</v>
      </c>
      <c r="L37" s="576">
        <v>0</v>
      </c>
      <c r="M37" s="577">
        <v>0</v>
      </c>
      <c r="N37" s="530">
        <f>O37+P37</f>
        <v>0</v>
      </c>
      <c r="O37" s="578">
        <v>0</v>
      </c>
      <c r="P37" s="578">
        <v>0</v>
      </c>
      <c r="Q37" s="578">
        <v>0</v>
      </c>
      <c r="R37" s="576">
        <v>0</v>
      </c>
      <c r="S37" s="576">
        <v>0</v>
      </c>
      <c r="T37" s="577">
        <v>0</v>
      </c>
      <c r="U37" s="530">
        <v>0</v>
      </c>
      <c r="V37" s="578">
        <v>0</v>
      </c>
      <c r="W37" s="578">
        <v>0</v>
      </c>
      <c r="X37" s="581">
        <v>0</v>
      </c>
      <c r="Y37" s="576">
        <v>0</v>
      </c>
      <c r="Z37" s="576">
        <v>0</v>
      </c>
      <c r="AA37" s="577">
        <v>0</v>
      </c>
      <c r="AB37" s="531"/>
      <c r="AC37" s="578">
        <v>0</v>
      </c>
      <c r="AD37" s="578">
        <v>0</v>
      </c>
      <c r="AE37" s="578">
        <v>0</v>
      </c>
      <c r="AF37" s="576">
        <v>0</v>
      </c>
      <c r="AG37" s="576">
        <v>0</v>
      </c>
      <c r="AH37" s="577">
        <v>15</v>
      </c>
      <c r="AI37" s="530">
        <f t="shared" si="18"/>
        <v>9473.36269</v>
      </c>
      <c r="AJ37" s="578">
        <v>0</v>
      </c>
      <c r="AK37" s="578">
        <v>9473.36269</v>
      </c>
      <c r="AL37" s="578">
        <v>0</v>
      </c>
      <c r="AM37" s="576">
        <v>0</v>
      </c>
      <c r="AN37" s="576">
        <v>0</v>
      </c>
      <c r="AO37" s="577">
        <v>0</v>
      </c>
      <c r="AP37" s="530">
        <f>AQ37+AR37+AS37</f>
        <v>0</v>
      </c>
      <c r="AQ37" s="578">
        <v>0</v>
      </c>
      <c r="AR37" s="578">
        <v>0</v>
      </c>
      <c r="AS37" s="578">
        <v>0</v>
      </c>
      <c r="AT37" s="580" t="s">
        <v>573</v>
      </c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</row>
    <row r="38" spans="1:99" s="225" customFormat="1" ht="71.25" customHeight="1">
      <c r="A38" s="571" t="s">
        <v>546</v>
      </c>
      <c r="B38" s="741" t="s">
        <v>630</v>
      </c>
      <c r="C38" s="572" t="s">
        <v>554</v>
      </c>
      <c r="D38" s="573" t="s">
        <v>489</v>
      </c>
      <c r="E38" s="573" t="s">
        <v>628</v>
      </c>
      <c r="F38" s="574">
        <f t="shared" si="22"/>
        <v>0</v>
      </c>
      <c r="G38" s="574">
        <v>0</v>
      </c>
      <c r="H38" s="575">
        <f t="shared" si="16"/>
        <v>11</v>
      </c>
      <c r="I38" s="738">
        <f t="shared" si="13"/>
        <v>7100.7882</v>
      </c>
      <c r="J38" s="738">
        <f t="shared" si="14"/>
        <v>7100.7882</v>
      </c>
      <c r="K38" s="576">
        <v>0</v>
      </c>
      <c r="L38" s="576">
        <v>0</v>
      </c>
      <c r="M38" s="577">
        <v>0</v>
      </c>
      <c r="N38" s="530">
        <v>0</v>
      </c>
      <c r="O38" s="578">
        <v>0</v>
      </c>
      <c r="P38" s="578">
        <v>0</v>
      </c>
      <c r="Q38" s="578">
        <v>0</v>
      </c>
      <c r="R38" s="576">
        <v>0</v>
      </c>
      <c r="S38" s="576">
        <v>0</v>
      </c>
      <c r="T38" s="577">
        <v>0</v>
      </c>
      <c r="U38" s="530">
        <v>0</v>
      </c>
      <c r="V38" s="578">
        <v>0</v>
      </c>
      <c r="W38" s="578">
        <v>0</v>
      </c>
      <c r="X38" s="581">
        <v>0</v>
      </c>
      <c r="Y38" s="576">
        <v>0</v>
      </c>
      <c r="Z38" s="576">
        <v>0</v>
      </c>
      <c r="AA38" s="577">
        <v>0</v>
      </c>
      <c r="AB38" s="531"/>
      <c r="AC38" s="578">
        <v>0</v>
      </c>
      <c r="AD38" s="578">
        <v>0</v>
      </c>
      <c r="AE38" s="578">
        <v>0</v>
      </c>
      <c r="AF38" s="576">
        <v>0</v>
      </c>
      <c r="AG38" s="576">
        <v>0</v>
      </c>
      <c r="AH38" s="577">
        <v>0</v>
      </c>
      <c r="AI38" s="530">
        <f t="shared" si="18"/>
        <v>3744.07</v>
      </c>
      <c r="AJ38" s="578">
        <v>0</v>
      </c>
      <c r="AK38" s="578">
        <v>3744.07</v>
      </c>
      <c r="AL38" s="578">
        <v>0</v>
      </c>
      <c r="AM38" s="576">
        <v>0</v>
      </c>
      <c r="AN38" s="576">
        <v>0</v>
      </c>
      <c r="AO38" s="577">
        <v>11</v>
      </c>
      <c r="AP38" s="530">
        <f>AQ38+AR38+AS38</f>
        <v>3356.7182</v>
      </c>
      <c r="AQ38" s="578">
        <v>3356.7182</v>
      </c>
      <c r="AR38" s="578">
        <v>0</v>
      </c>
      <c r="AS38" s="578">
        <v>0</v>
      </c>
      <c r="AT38" s="580" t="s">
        <v>575</v>
      </c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</row>
    <row r="39" spans="1:99" s="225" customFormat="1" ht="65.25" customHeight="1">
      <c r="A39" s="823" t="s">
        <v>547</v>
      </c>
      <c r="B39" s="582" t="s">
        <v>631</v>
      </c>
      <c r="C39" s="572" t="s">
        <v>554</v>
      </c>
      <c r="D39" s="573" t="s">
        <v>628</v>
      </c>
      <c r="E39" s="573" t="s">
        <v>628</v>
      </c>
      <c r="F39" s="574">
        <f t="shared" si="22"/>
        <v>0</v>
      </c>
      <c r="G39" s="574">
        <v>0</v>
      </c>
      <c r="H39" s="575">
        <f t="shared" si="16"/>
        <v>25</v>
      </c>
      <c r="I39" s="738">
        <f t="shared" si="13"/>
        <v>15404.82402</v>
      </c>
      <c r="J39" s="738">
        <f t="shared" si="14"/>
        <v>15404.82402</v>
      </c>
      <c r="K39" s="576">
        <v>0</v>
      </c>
      <c r="L39" s="576">
        <v>0</v>
      </c>
      <c r="M39" s="577">
        <v>0</v>
      </c>
      <c r="N39" s="530">
        <v>0</v>
      </c>
      <c r="O39" s="578">
        <v>0</v>
      </c>
      <c r="P39" s="578">
        <v>0</v>
      </c>
      <c r="Q39" s="578">
        <v>0</v>
      </c>
      <c r="R39" s="576">
        <v>0</v>
      </c>
      <c r="S39" s="576">
        <v>0</v>
      </c>
      <c r="T39" s="577">
        <v>0</v>
      </c>
      <c r="U39" s="530">
        <v>0</v>
      </c>
      <c r="V39" s="578">
        <v>0</v>
      </c>
      <c r="W39" s="578">
        <v>0</v>
      </c>
      <c r="X39" s="581">
        <v>0</v>
      </c>
      <c r="Y39" s="576">
        <v>0</v>
      </c>
      <c r="Z39" s="576">
        <v>0</v>
      </c>
      <c r="AA39" s="577">
        <v>0</v>
      </c>
      <c r="AB39" s="531"/>
      <c r="AC39" s="578">
        <v>0</v>
      </c>
      <c r="AD39" s="578">
        <v>0</v>
      </c>
      <c r="AE39" s="578">
        <v>0</v>
      </c>
      <c r="AF39" s="576">
        <v>0</v>
      </c>
      <c r="AG39" s="576">
        <v>0</v>
      </c>
      <c r="AH39" s="577">
        <v>0</v>
      </c>
      <c r="AI39" s="530">
        <f t="shared" si="18"/>
        <v>0</v>
      </c>
      <c r="AJ39" s="578">
        <v>0</v>
      </c>
      <c r="AK39" s="578">
        <v>0</v>
      </c>
      <c r="AL39" s="578">
        <v>0</v>
      </c>
      <c r="AM39" s="576">
        <v>0</v>
      </c>
      <c r="AN39" s="576">
        <v>0</v>
      </c>
      <c r="AO39" s="577">
        <v>25</v>
      </c>
      <c r="AP39" s="530">
        <f>AQ39+AR39+AS39</f>
        <v>15404.82402</v>
      </c>
      <c r="AQ39" s="578">
        <v>15404.82402</v>
      </c>
      <c r="AR39" s="578">
        <v>0</v>
      </c>
      <c r="AS39" s="578">
        <v>0</v>
      </c>
      <c r="AT39" s="580" t="s">
        <v>567</v>
      </c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</row>
    <row r="40" spans="1:99" s="225" customFormat="1" ht="71.25" customHeight="1">
      <c r="A40" s="823" t="s">
        <v>548</v>
      </c>
      <c r="B40" s="741" t="s">
        <v>632</v>
      </c>
      <c r="C40" s="572" t="s">
        <v>554</v>
      </c>
      <c r="D40" s="573" t="s">
        <v>628</v>
      </c>
      <c r="E40" s="573" t="s">
        <v>628</v>
      </c>
      <c r="F40" s="574">
        <f t="shared" si="22"/>
        <v>0</v>
      </c>
      <c r="G40" s="574">
        <v>0</v>
      </c>
      <c r="H40" s="575">
        <f t="shared" si="16"/>
        <v>12</v>
      </c>
      <c r="I40" s="738">
        <f t="shared" si="13"/>
        <v>7693.9243</v>
      </c>
      <c r="J40" s="738">
        <f t="shared" si="14"/>
        <v>7693.9243</v>
      </c>
      <c r="K40" s="576">
        <v>0</v>
      </c>
      <c r="L40" s="576">
        <v>0</v>
      </c>
      <c r="M40" s="577">
        <v>0</v>
      </c>
      <c r="N40" s="530">
        <v>0</v>
      </c>
      <c r="O40" s="578">
        <v>0</v>
      </c>
      <c r="P40" s="578">
        <v>0</v>
      </c>
      <c r="Q40" s="578">
        <v>0</v>
      </c>
      <c r="R40" s="576">
        <v>0</v>
      </c>
      <c r="S40" s="576">
        <v>0</v>
      </c>
      <c r="T40" s="577">
        <v>0</v>
      </c>
      <c r="U40" s="530">
        <v>0</v>
      </c>
      <c r="V40" s="578">
        <v>0</v>
      </c>
      <c r="W40" s="578">
        <v>0</v>
      </c>
      <c r="X40" s="581">
        <v>0</v>
      </c>
      <c r="Y40" s="576">
        <v>0</v>
      </c>
      <c r="Z40" s="576">
        <v>0</v>
      </c>
      <c r="AA40" s="577">
        <v>0</v>
      </c>
      <c r="AB40" s="531"/>
      <c r="AC40" s="578">
        <v>0</v>
      </c>
      <c r="AD40" s="578">
        <v>0</v>
      </c>
      <c r="AE40" s="578">
        <v>0</v>
      </c>
      <c r="AF40" s="576">
        <v>0</v>
      </c>
      <c r="AG40" s="576">
        <v>0</v>
      </c>
      <c r="AH40" s="577">
        <v>0</v>
      </c>
      <c r="AI40" s="530"/>
      <c r="AJ40" s="578">
        <v>0</v>
      </c>
      <c r="AK40" s="578">
        <v>0</v>
      </c>
      <c r="AL40" s="578">
        <v>0</v>
      </c>
      <c r="AM40" s="576">
        <v>0</v>
      </c>
      <c r="AN40" s="576">
        <v>0</v>
      </c>
      <c r="AO40" s="577">
        <v>12</v>
      </c>
      <c r="AP40" s="530">
        <f>AQ40+AR40+AS40</f>
        <v>7693.9243</v>
      </c>
      <c r="AQ40" s="578">
        <v>7693.9243</v>
      </c>
      <c r="AR40" s="578">
        <v>0</v>
      </c>
      <c r="AS40" s="578">
        <v>0</v>
      </c>
      <c r="AT40" s="580" t="s">
        <v>577</v>
      </c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</row>
    <row r="41" spans="1:99" s="417" customFormat="1" ht="49.5" customHeight="1">
      <c r="A41" s="513" t="s">
        <v>578</v>
      </c>
      <c r="B41" s="475" t="s">
        <v>486</v>
      </c>
      <c r="C41" s="601" t="s">
        <v>554</v>
      </c>
      <c r="D41" s="567" t="s">
        <v>628</v>
      </c>
      <c r="E41" s="567" t="s">
        <v>628</v>
      </c>
      <c r="F41" s="474">
        <f t="shared" si="22"/>
        <v>0</v>
      </c>
      <c r="G41" s="545">
        <v>0</v>
      </c>
      <c r="H41" s="559">
        <f t="shared" si="16"/>
        <v>1</v>
      </c>
      <c r="I41" s="738">
        <f t="shared" si="13"/>
        <v>14400</v>
      </c>
      <c r="J41" s="740">
        <f t="shared" si="14"/>
        <v>14400</v>
      </c>
      <c r="K41" s="568">
        <v>0</v>
      </c>
      <c r="L41" s="568">
        <v>0</v>
      </c>
      <c r="M41" s="569">
        <v>0</v>
      </c>
      <c r="N41" s="584">
        <f t="shared" si="20"/>
        <v>0</v>
      </c>
      <c r="O41" s="532">
        <v>0</v>
      </c>
      <c r="P41" s="533">
        <v>0</v>
      </c>
      <c r="Q41" s="534">
        <v>0</v>
      </c>
      <c r="R41" s="568">
        <v>0</v>
      </c>
      <c r="S41" s="568">
        <v>0</v>
      </c>
      <c r="T41" s="569">
        <v>0</v>
      </c>
      <c r="U41" s="584">
        <f t="shared" si="17"/>
        <v>0</v>
      </c>
      <c r="V41" s="570">
        <v>0</v>
      </c>
      <c r="W41" s="570">
        <v>0</v>
      </c>
      <c r="X41" s="532">
        <v>0</v>
      </c>
      <c r="Y41" s="568">
        <v>0</v>
      </c>
      <c r="Z41" s="568">
        <v>0</v>
      </c>
      <c r="AA41" s="569">
        <v>0</v>
      </c>
      <c r="AB41" s="585">
        <f t="shared" si="21"/>
        <v>0</v>
      </c>
      <c r="AC41" s="570">
        <v>0</v>
      </c>
      <c r="AD41" s="570">
        <v>0</v>
      </c>
      <c r="AE41" s="532">
        <v>0</v>
      </c>
      <c r="AF41" s="568">
        <v>0</v>
      </c>
      <c r="AG41" s="568">
        <v>0</v>
      </c>
      <c r="AH41" s="569">
        <v>0</v>
      </c>
      <c r="AI41" s="530">
        <f aca="true" t="shared" si="23" ref="AI41:AI48">AJ41+AK41</f>
        <v>0</v>
      </c>
      <c r="AJ41" s="570">
        <v>0</v>
      </c>
      <c r="AK41" s="570">
        <v>0</v>
      </c>
      <c r="AL41" s="532">
        <v>0</v>
      </c>
      <c r="AM41" s="568">
        <v>0</v>
      </c>
      <c r="AN41" s="568">
        <v>0</v>
      </c>
      <c r="AO41" s="569">
        <v>1</v>
      </c>
      <c r="AP41" s="584">
        <f>AQ41+AR41</f>
        <v>14400</v>
      </c>
      <c r="AQ41" s="570">
        <v>0</v>
      </c>
      <c r="AR41" s="570">
        <v>14400</v>
      </c>
      <c r="AS41" s="532">
        <v>0</v>
      </c>
      <c r="AT41" s="514" t="s">
        <v>556</v>
      </c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</row>
    <row r="42" spans="1:99" s="417" customFormat="1" ht="51.75" customHeight="1">
      <c r="A42" s="513" t="s">
        <v>579</v>
      </c>
      <c r="B42" s="475" t="s">
        <v>562</v>
      </c>
      <c r="C42" s="601" t="s">
        <v>554</v>
      </c>
      <c r="D42" s="567" t="s">
        <v>628</v>
      </c>
      <c r="E42" s="567" t="s">
        <v>628</v>
      </c>
      <c r="F42" s="474">
        <f t="shared" si="22"/>
        <v>0</v>
      </c>
      <c r="G42" s="545">
        <v>0</v>
      </c>
      <c r="H42" s="559">
        <f t="shared" si="16"/>
        <v>1</v>
      </c>
      <c r="I42" s="738">
        <f t="shared" si="13"/>
        <v>1186.44</v>
      </c>
      <c r="J42" s="740">
        <f t="shared" si="14"/>
        <v>1186.44</v>
      </c>
      <c r="K42" s="568">
        <v>0</v>
      </c>
      <c r="L42" s="568">
        <v>0</v>
      </c>
      <c r="M42" s="569">
        <v>0</v>
      </c>
      <c r="N42" s="584">
        <f t="shared" si="20"/>
        <v>0</v>
      </c>
      <c r="O42" s="532">
        <v>0</v>
      </c>
      <c r="P42" s="533">
        <v>0</v>
      </c>
      <c r="Q42" s="534">
        <v>0</v>
      </c>
      <c r="R42" s="568">
        <v>0</v>
      </c>
      <c r="S42" s="568">
        <v>0</v>
      </c>
      <c r="T42" s="569">
        <v>0</v>
      </c>
      <c r="U42" s="584">
        <f t="shared" si="17"/>
        <v>0</v>
      </c>
      <c r="V42" s="570">
        <v>0</v>
      </c>
      <c r="W42" s="570">
        <v>0</v>
      </c>
      <c r="X42" s="532">
        <v>0</v>
      </c>
      <c r="Y42" s="568">
        <v>0</v>
      </c>
      <c r="Z42" s="568">
        <v>0</v>
      </c>
      <c r="AA42" s="569">
        <v>0</v>
      </c>
      <c r="AB42" s="585">
        <f t="shared" si="21"/>
        <v>0</v>
      </c>
      <c r="AC42" s="570">
        <v>0</v>
      </c>
      <c r="AD42" s="570">
        <v>0</v>
      </c>
      <c r="AE42" s="532">
        <v>0</v>
      </c>
      <c r="AF42" s="568">
        <v>0</v>
      </c>
      <c r="AG42" s="568">
        <v>0</v>
      </c>
      <c r="AH42" s="569">
        <v>0</v>
      </c>
      <c r="AI42" s="530">
        <f t="shared" si="23"/>
        <v>0</v>
      </c>
      <c r="AJ42" s="570">
        <v>0</v>
      </c>
      <c r="AK42" s="570">
        <v>0</v>
      </c>
      <c r="AL42" s="532">
        <v>0</v>
      </c>
      <c r="AM42" s="568">
        <v>0</v>
      </c>
      <c r="AN42" s="568">
        <v>0</v>
      </c>
      <c r="AO42" s="569">
        <v>1</v>
      </c>
      <c r="AP42" s="584">
        <f>AQ42+AR385</f>
        <v>1186.44</v>
      </c>
      <c r="AQ42" s="570">
        <v>1186.44</v>
      </c>
      <c r="AR42" s="570">
        <v>0</v>
      </c>
      <c r="AS42" s="532">
        <v>0</v>
      </c>
      <c r="AT42" s="514" t="s">
        <v>556</v>
      </c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429"/>
      <c r="CJ42" s="429"/>
      <c r="CK42" s="429"/>
      <c r="CL42" s="429"/>
      <c r="CM42" s="429"/>
      <c r="CN42" s="429"/>
      <c r="CO42" s="429"/>
      <c r="CP42" s="429"/>
      <c r="CQ42" s="429"/>
      <c r="CR42" s="429"/>
      <c r="CS42" s="429"/>
      <c r="CT42" s="429"/>
      <c r="CU42" s="429"/>
    </row>
    <row r="43" spans="1:99" s="417" customFormat="1" ht="33.75" customHeight="1">
      <c r="A43" s="513" t="s">
        <v>580</v>
      </c>
      <c r="B43" s="475" t="s">
        <v>559</v>
      </c>
      <c r="C43" s="601" t="s">
        <v>554</v>
      </c>
      <c r="D43" s="567" t="s">
        <v>628</v>
      </c>
      <c r="E43" s="567" t="s">
        <v>628</v>
      </c>
      <c r="F43" s="474">
        <f t="shared" si="22"/>
        <v>0</v>
      </c>
      <c r="G43" s="545">
        <v>0</v>
      </c>
      <c r="H43" s="559">
        <f t="shared" si="16"/>
        <v>1</v>
      </c>
      <c r="I43" s="738">
        <f t="shared" si="13"/>
        <v>698.31</v>
      </c>
      <c r="J43" s="740">
        <f t="shared" si="14"/>
        <v>698.31</v>
      </c>
      <c r="K43" s="568">
        <v>0</v>
      </c>
      <c r="L43" s="568">
        <v>0</v>
      </c>
      <c r="M43" s="569">
        <v>0</v>
      </c>
      <c r="N43" s="584">
        <f t="shared" si="20"/>
        <v>0</v>
      </c>
      <c r="O43" s="532">
        <v>0</v>
      </c>
      <c r="P43" s="532">
        <v>0</v>
      </c>
      <c r="Q43" s="534">
        <v>0</v>
      </c>
      <c r="R43" s="568">
        <v>0</v>
      </c>
      <c r="S43" s="568">
        <v>0</v>
      </c>
      <c r="T43" s="569">
        <v>0</v>
      </c>
      <c r="U43" s="584">
        <f t="shared" si="17"/>
        <v>0</v>
      </c>
      <c r="V43" s="570">
        <v>0</v>
      </c>
      <c r="W43" s="532">
        <v>0</v>
      </c>
      <c r="X43" s="532">
        <v>0</v>
      </c>
      <c r="Y43" s="568">
        <v>0</v>
      </c>
      <c r="Z43" s="568">
        <v>0</v>
      </c>
      <c r="AA43" s="569">
        <v>0</v>
      </c>
      <c r="AB43" s="586">
        <f t="shared" si="21"/>
        <v>0</v>
      </c>
      <c r="AC43" s="570">
        <v>0</v>
      </c>
      <c r="AD43" s="570">
        <v>0</v>
      </c>
      <c r="AE43" s="532">
        <v>0</v>
      </c>
      <c r="AF43" s="568">
        <v>0</v>
      </c>
      <c r="AG43" s="568">
        <v>0</v>
      </c>
      <c r="AH43" s="569">
        <v>0</v>
      </c>
      <c r="AI43" s="530">
        <f t="shared" si="23"/>
        <v>0</v>
      </c>
      <c r="AJ43" s="570">
        <v>0</v>
      </c>
      <c r="AK43" s="532">
        <v>0</v>
      </c>
      <c r="AL43" s="532">
        <v>0</v>
      </c>
      <c r="AM43" s="568">
        <v>0</v>
      </c>
      <c r="AN43" s="568">
        <v>0</v>
      </c>
      <c r="AO43" s="569">
        <v>1</v>
      </c>
      <c r="AP43" s="586">
        <f aca="true" t="shared" si="24" ref="AP43:AP48">AQ43+AR43</f>
        <v>698.31</v>
      </c>
      <c r="AQ43" s="570">
        <v>698.31</v>
      </c>
      <c r="AR43" s="570">
        <v>0</v>
      </c>
      <c r="AS43" s="532">
        <v>0</v>
      </c>
      <c r="AT43" s="514" t="s">
        <v>556</v>
      </c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</row>
    <row r="44" spans="1:99" s="417" customFormat="1" ht="36.75" customHeight="1">
      <c r="A44" s="513" t="s">
        <v>581</v>
      </c>
      <c r="B44" s="475" t="s">
        <v>555</v>
      </c>
      <c r="C44" s="601" t="s">
        <v>554</v>
      </c>
      <c r="D44" s="567" t="s">
        <v>628</v>
      </c>
      <c r="E44" s="567" t="s">
        <v>628</v>
      </c>
      <c r="F44" s="474">
        <f t="shared" si="22"/>
        <v>0</v>
      </c>
      <c r="G44" s="545">
        <v>0</v>
      </c>
      <c r="H44" s="559">
        <f t="shared" si="16"/>
        <v>1</v>
      </c>
      <c r="I44" s="738">
        <f t="shared" si="13"/>
        <v>1949.15</v>
      </c>
      <c r="J44" s="740">
        <f t="shared" si="14"/>
        <v>1949.15</v>
      </c>
      <c r="K44" s="568">
        <v>0</v>
      </c>
      <c r="L44" s="568">
        <v>0</v>
      </c>
      <c r="M44" s="569">
        <v>0</v>
      </c>
      <c r="N44" s="584">
        <f t="shared" si="20"/>
        <v>0</v>
      </c>
      <c r="O44" s="532">
        <v>0</v>
      </c>
      <c r="P44" s="533">
        <v>0</v>
      </c>
      <c r="Q44" s="534">
        <v>0</v>
      </c>
      <c r="R44" s="568">
        <v>0</v>
      </c>
      <c r="S44" s="568">
        <v>0</v>
      </c>
      <c r="T44" s="569">
        <v>0</v>
      </c>
      <c r="U44" s="584">
        <f t="shared" si="17"/>
        <v>0</v>
      </c>
      <c r="V44" s="570">
        <v>0</v>
      </c>
      <c r="W44" s="533">
        <v>0</v>
      </c>
      <c r="X44" s="532">
        <v>0</v>
      </c>
      <c r="Y44" s="568">
        <v>0</v>
      </c>
      <c r="Z44" s="568">
        <v>0</v>
      </c>
      <c r="AA44" s="569">
        <v>0</v>
      </c>
      <c r="AB44" s="585">
        <f t="shared" si="21"/>
        <v>0</v>
      </c>
      <c r="AC44" s="570">
        <v>0</v>
      </c>
      <c r="AD44" s="570">
        <v>0</v>
      </c>
      <c r="AE44" s="532">
        <v>0</v>
      </c>
      <c r="AF44" s="568">
        <v>0</v>
      </c>
      <c r="AG44" s="568">
        <v>0</v>
      </c>
      <c r="AH44" s="569">
        <v>0</v>
      </c>
      <c r="AI44" s="530">
        <f t="shared" si="23"/>
        <v>0</v>
      </c>
      <c r="AJ44" s="570">
        <v>0</v>
      </c>
      <c r="AK44" s="533">
        <v>0</v>
      </c>
      <c r="AL44" s="532">
        <v>0</v>
      </c>
      <c r="AM44" s="568">
        <v>0</v>
      </c>
      <c r="AN44" s="568">
        <v>0</v>
      </c>
      <c r="AO44" s="569">
        <v>1</v>
      </c>
      <c r="AP44" s="584">
        <f t="shared" si="24"/>
        <v>1949.15</v>
      </c>
      <c r="AQ44" s="570">
        <v>1949.15</v>
      </c>
      <c r="AR44" s="570">
        <v>0</v>
      </c>
      <c r="AS44" s="532">
        <v>0</v>
      </c>
      <c r="AT44" s="514" t="s">
        <v>556</v>
      </c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</row>
    <row r="45" spans="1:99" s="417" customFormat="1" ht="48" customHeight="1">
      <c r="A45" s="513" t="s">
        <v>582</v>
      </c>
      <c r="B45" s="475" t="s">
        <v>563</v>
      </c>
      <c r="C45" s="601" t="s">
        <v>554</v>
      </c>
      <c r="D45" s="567" t="s">
        <v>628</v>
      </c>
      <c r="E45" s="567" t="s">
        <v>628</v>
      </c>
      <c r="F45" s="474">
        <f t="shared" si="22"/>
        <v>0</v>
      </c>
      <c r="G45" s="545">
        <v>0</v>
      </c>
      <c r="H45" s="559">
        <f t="shared" si="16"/>
        <v>1</v>
      </c>
      <c r="I45" s="738">
        <f t="shared" si="13"/>
        <v>2584.75</v>
      </c>
      <c r="J45" s="740">
        <f t="shared" si="14"/>
        <v>2584.75</v>
      </c>
      <c r="K45" s="568">
        <v>0</v>
      </c>
      <c r="L45" s="568">
        <v>0</v>
      </c>
      <c r="M45" s="569">
        <v>0</v>
      </c>
      <c r="N45" s="584">
        <f t="shared" si="20"/>
        <v>0</v>
      </c>
      <c r="O45" s="532">
        <v>0</v>
      </c>
      <c r="P45" s="533">
        <v>0</v>
      </c>
      <c r="Q45" s="534">
        <v>0</v>
      </c>
      <c r="R45" s="568">
        <v>0</v>
      </c>
      <c r="S45" s="568">
        <v>0</v>
      </c>
      <c r="T45" s="569">
        <v>0</v>
      </c>
      <c r="U45" s="584">
        <f t="shared" si="17"/>
        <v>0</v>
      </c>
      <c r="V45" s="570">
        <v>0</v>
      </c>
      <c r="W45" s="533">
        <v>0</v>
      </c>
      <c r="X45" s="532">
        <v>0</v>
      </c>
      <c r="Y45" s="568">
        <v>0</v>
      </c>
      <c r="Z45" s="568">
        <v>0</v>
      </c>
      <c r="AA45" s="569">
        <v>0</v>
      </c>
      <c r="AB45" s="585">
        <f t="shared" si="21"/>
        <v>0</v>
      </c>
      <c r="AC45" s="570">
        <v>0</v>
      </c>
      <c r="AD45" s="570">
        <v>0</v>
      </c>
      <c r="AE45" s="532">
        <v>0</v>
      </c>
      <c r="AF45" s="568">
        <v>0</v>
      </c>
      <c r="AG45" s="568">
        <v>0</v>
      </c>
      <c r="AH45" s="569">
        <v>0</v>
      </c>
      <c r="AI45" s="530">
        <f t="shared" si="23"/>
        <v>0</v>
      </c>
      <c r="AJ45" s="570">
        <v>0</v>
      </c>
      <c r="AK45" s="533">
        <v>0</v>
      </c>
      <c r="AL45" s="532">
        <v>0</v>
      </c>
      <c r="AM45" s="568">
        <v>0</v>
      </c>
      <c r="AN45" s="568">
        <v>0</v>
      </c>
      <c r="AO45" s="569">
        <v>1</v>
      </c>
      <c r="AP45" s="584">
        <f t="shared" si="24"/>
        <v>2584.75</v>
      </c>
      <c r="AQ45" s="570">
        <v>2584.75</v>
      </c>
      <c r="AR45" s="570">
        <v>0</v>
      </c>
      <c r="AS45" s="532">
        <v>0</v>
      </c>
      <c r="AT45" s="514" t="s">
        <v>556</v>
      </c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29"/>
      <c r="BR45" s="429"/>
      <c r="BS45" s="429"/>
      <c r="BT45" s="429"/>
      <c r="BU45" s="429"/>
      <c r="BV45" s="429"/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</row>
    <row r="46" spans="1:99" s="417" customFormat="1" ht="43.5" customHeight="1">
      <c r="A46" s="513" t="s">
        <v>583</v>
      </c>
      <c r="B46" s="475" t="s">
        <v>564</v>
      </c>
      <c r="C46" s="601" t="s">
        <v>554</v>
      </c>
      <c r="D46" s="567" t="s">
        <v>628</v>
      </c>
      <c r="E46" s="567" t="s">
        <v>628</v>
      </c>
      <c r="F46" s="474">
        <f t="shared" si="22"/>
        <v>0</v>
      </c>
      <c r="G46" s="545">
        <v>0</v>
      </c>
      <c r="H46" s="559">
        <f t="shared" si="16"/>
        <v>2</v>
      </c>
      <c r="I46" s="738">
        <f t="shared" si="13"/>
        <v>798.31</v>
      </c>
      <c r="J46" s="740">
        <f t="shared" si="14"/>
        <v>798.31</v>
      </c>
      <c r="K46" s="568">
        <v>0</v>
      </c>
      <c r="L46" s="568">
        <v>0</v>
      </c>
      <c r="M46" s="569">
        <v>0</v>
      </c>
      <c r="N46" s="584">
        <f t="shared" si="20"/>
        <v>0</v>
      </c>
      <c r="O46" s="532">
        <v>0</v>
      </c>
      <c r="P46" s="532">
        <v>0</v>
      </c>
      <c r="Q46" s="534">
        <v>0</v>
      </c>
      <c r="R46" s="568">
        <v>0</v>
      </c>
      <c r="S46" s="568">
        <v>0</v>
      </c>
      <c r="T46" s="569">
        <v>0</v>
      </c>
      <c r="U46" s="584">
        <f t="shared" si="17"/>
        <v>0</v>
      </c>
      <c r="V46" s="570">
        <v>0</v>
      </c>
      <c r="W46" s="570">
        <v>0</v>
      </c>
      <c r="X46" s="532">
        <v>0</v>
      </c>
      <c r="Y46" s="568">
        <v>0</v>
      </c>
      <c r="Z46" s="568">
        <v>0</v>
      </c>
      <c r="AA46" s="569">
        <v>0</v>
      </c>
      <c r="AB46" s="586">
        <f t="shared" si="21"/>
        <v>0</v>
      </c>
      <c r="AC46" s="570">
        <v>0</v>
      </c>
      <c r="AD46" s="570">
        <v>0</v>
      </c>
      <c r="AE46" s="532">
        <v>0</v>
      </c>
      <c r="AF46" s="568">
        <v>0</v>
      </c>
      <c r="AG46" s="568">
        <v>0</v>
      </c>
      <c r="AH46" s="569">
        <v>0</v>
      </c>
      <c r="AI46" s="530">
        <f t="shared" si="23"/>
        <v>0</v>
      </c>
      <c r="AJ46" s="570">
        <v>0</v>
      </c>
      <c r="AK46" s="570">
        <v>0</v>
      </c>
      <c r="AL46" s="532">
        <v>0</v>
      </c>
      <c r="AM46" s="568">
        <v>0</v>
      </c>
      <c r="AN46" s="568">
        <v>0</v>
      </c>
      <c r="AO46" s="569">
        <v>2</v>
      </c>
      <c r="AP46" s="586">
        <f t="shared" si="24"/>
        <v>798.31</v>
      </c>
      <c r="AQ46" s="570">
        <v>798.31</v>
      </c>
      <c r="AR46" s="570">
        <v>0</v>
      </c>
      <c r="AS46" s="532">
        <v>0</v>
      </c>
      <c r="AT46" s="514" t="s">
        <v>556</v>
      </c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</row>
    <row r="47" spans="1:99" s="417" customFormat="1" ht="49.5" customHeight="1">
      <c r="A47" s="513" t="s">
        <v>584</v>
      </c>
      <c r="B47" s="475" t="s">
        <v>565</v>
      </c>
      <c r="C47" s="601" t="s">
        <v>554</v>
      </c>
      <c r="D47" s="567" t="s">
        <v>628</v>
      </c>
      <c r="E47" s="567" t="s">
        <v>628</v>
      </c>
      <c r="F47" s="474">
        <f t="shared" si="22"/>
        <v>0</v>
      </c>
      <c r="G47" s="545">
        <v>0</v>
      </c>
      <c r="H47" s="559">
        <f t="shared" si="16"/>
        <v>2</v>
      </c>
      <c r="I47" s="738">
        <f t="shared" si="13"/>
        <v>930.51</v>
      </c>
      <c r="J47" s="740">
        <f t="shared" si="14"/>
        <v>930.51</v>
      </c>
      <c r="K47" s="824">
        <v>0</v>
      </c>
      <c r="L47" s="825">
        <v>0</v>
      </c>
      <c r="M47" s="826">
        <v>0</v>
      </c>
      <c r="N47" s="584">
        <f t="shared" si="20"/>
        <v>0</v>
      </c>
      <c r="O47" s="532">
        <v>0</v>
      </c>
      <c r="P47" s="532">
        <v>0</v>
      </c>
      <c r="Q47" s="534">
        <v>0</v>
      </c>
      <c r="R47" s="824">
        <v>0</v>
      </c>
      <c r="S47" s="825">
        <v>0</v>
      </c>
      <c r="T47" s="826">
        <v>0</v>
      </c>
      <c r="U47" s="584">
        <f t="shared" si="17"/>
        <v>0</v>
      </c>
      <c r="V47" s="534">
        <v>0</v>
      </c>
      <c r="W47" s="534">
        <v>0</v>
      </c>
      <c r="X47" s="532">
        <v>0</v>
      </c>
      <c r="Y47" s="824">
        <v>0</v>
      </c>
      <c r="Z47" s="825">
        <v>0</v>
      </c>
      <c r="AA47" s="826">
        <v>0</v>
      </c>
      <c r="AB47" s="586">
        <f t="shared" si="21"/>
        <v>0</v>
      </c>
      <c r="AC47" s="534">
        <v>0</v>
      </c>
      <c r="AD47" s="534">
        <v>0</v>
      </c>
      <c r="AE47" s="532">
        <v>0</v>
      </c>
      <c r="AF47" s="824">
        <v>0</v>
      </c>
      <c r="AG47" s="825">
        <v>0</v>
      </c>
      <c r="AH47" s="569">
        <v>0</v>
      </c>
      <c r="AI47" s="530">
        <f t="shared" si="23"/>
        <v>0</v>
      </c>
      <c r="AJ47" s="534">
        <v>0</v>
      </c>
      <c r="AK47" s="534">
        <v>0</v>
      </c>
      <c r="AL47" s="532">
        <v>0</v>
      </c>
      <c r="AM47" s="824">
        <v>0</v>
      </c>
      <c r="AN47" s="825">
        <v>0</v>
      </c>
      <c r="AO47" s="569">
        <v>2</v>
      </c>
      <c r="AP47" s="586">
        <f t="shared" si="24"/>
        <v>930.51</v>
      </c>
      <c r="AQ47" s="534">
        <v>201.57</v>
      </c>
      <c r="AR47" s="534">
        <v>728.94</v>
      </c>
      <c r="AS47" s="532">
        <v>0</v>
      </c>
      <c r="AT47" s="514" t="s">
        <v>556</v>
      </c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9"/>
      <c r="BS47" s="429"/>
      <c r="BT47" s="429"/>
      <c r="BU47" s="429"/>
      <c r="BV47" s="429"/>
      <c r="BW47" s="429"/>
      <c r="BX47" s="429"/>
      <c r="BY47" s="429"/>
      <c r="BZ47" s="429"/>
      <c r="CA47" s="429"/>
      <c r="CB47" s="429"/>
      <c r="CC47" s="429"/>
      <c r="CD47" s="429"/>
      <c r="CE47" s="429"/>
      <c r="CF47" s="429"/>
      <c r="CG47" s="429"/>
      <c r="CH47" s="429"/>
      <c r="CI47" s="429"/>
      <c r="CJ47" s="429"/>
      <c r="CK47" s="429"/>
      <c r="CL47" s="429"/>
      <c r="CM47" s="429"/>
      <c r="CN47" s="429"/>
      <c r="CO47" s="429"/>
      <c r="CP47" s="429"/>
      <c r="CQ47" s="429"/>
      <c r="CR47" s="429"/>
      <c r="CS47" s="429"/>
      <c r="CT47" s="429"/>
      <c r="CU47" s="429"/>
    </row>
    <row r="48" spans="1:99" s="417" customFormat="1" ht="106.5" customHeight="1" thickBot="1">
      <c r="A48" s="806" t="s">
        <v>585</v>
      </c>
      <c r="B48" s="807" t="s">
        <v>709</v>
      </c>
      <c r="C48" s="808" t="s">
        <v>554</v>
      </c>
      <c r="D48" s="827" t="s">
        <v>628</v>
      </c>
      <c r="E48" s="827" t="s">
        <v>628</v>
      </c>
      <c r="F48" s="809">
        <f>K48+R48+Y48+AF48+AM48</f>
        <v>0</v>
      </c>
      <c r="G48" s="810">
        <f>L48+S48+Z48+AG48+AN48</f>
        <v>27</v>
      </c>
      <c r="H48" s="811">
        <f>M48+T48+AA48+AH48+AO48</f>
        <v>0</v>
      </c>
      <c r="I48" s="1026">
        <f t="shared" si="13"/>
        <v>15271.06</v>
      </c>
      <c r="J48" s="1027">
        <f t="shared" si="14"/>
        <v>15271.06</v>
      </c>
      <c r="K48" s="814">
        <v>0</v>
      </c>
      <c r="L48" s="815">
        <v>0</v>
      </c>
      <c r="M48" s="816">
        <v>0</v>
      </c>
      <c r="N48" s="813">
        <f>O48+P48</f>
        <v>0</v>
      </c>
      <c r="O48" s="817">
        <v>0</v>
      </c>
      <c r="P48" s="817">
        <v>0</v>
      </c>
      <c r="Q48" s="818">
        <v>0</v>
      </c>
      <c r="R48" s="814">
        <v>0</v>
      </c>
      <c r="S48" s="815">
        <v>0</v>
      </c>
      <c r="T48" s="816">
        <v>0</v>
      </c>
      <c r="U48" s="813">
        <f>V48+W48</f>
        <v>0</v>
      </c>
      <c r="V48" s="818">
        <v>0</v>
      </c>
      <c r="W48" s="818">
        <v>0</v>
      </c>
      <c r="X48" s="817">
        <v>0</v>
      </c>
      <c r="Y48" s="814">
        <v>0</v>
      </c>
      <c r="Z48" s="815">
        <v>0</v>
      </c>
      <c r="AA48" s="816">
        <v>0</v>
      </c>
      <c r="AB48" s="819">
        <f>AC48+AD48</f>
        <v>0</v>
      </c>
      <c r="AC48" s="818">
        <v>0</v>
      </c>
      <c r="AD48" s="818">
        <v>0</v>
      </c>
      <c r="AE48" s="817">
        <v>0</v>
      </c>
      <c r="AF48" s="814">
        <v>0</v>
      </c>
      <c r="AG48" s="815">
        <v>0</v>
      </c>
      <c r="AH48" s="820">
        <v>0</v>
      </c>
      <c r="AI48" s="812">
        <f t="shared" si="23"/>
        <v>0</v>
      </c>
      <c r="AJ48" s="818">
        <v>0</v>
      </c>
      <c r="AK48" s="818">
        <v>0</v>
      </c>
      <c r="AL48" s="817">
        <v>0</v>
      </c>
      <c r="AM48" s="814">
        <v>0</v>
      </c>
      <c r="AN48" s="815">
        <v>27</v>
      </c>
      <c r="AO48" s="820">
        <v>0</v>
      </c>
      <c r="AP48" s="819">
        <f t="shared" si="24"/>
        <v>15271.06</v>
      </c>
      <c r="AQ48" s="818">
        <v>0</v>
      </c>
      <c r="AR48" s="818">
        <v>15271.06</v>
      </c>
      <c r="AS48" s="817">
        <v>0</v>
      </c>
      <c r="AT48" s="821" t="s">
        <v>577</v>
      </c>
      <c r="AU48" s="429"/>
      <c r="AV48" s="429"/>
      <c r="AW48" s="429"/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</row>
    <row r="49" spans="1:85" ht="21.75" customHeight="1">
      <c r="A49" s="232"/>
      <c r="B49" s="850"/>
      <c r="C49" s="850"/>
      <c r="D49" s="850"/>
      <c r="E49" s="234"/>
      <c r="F49" s="232"/>
      <c r="G49" s="233"/>
      <c r="H49" s="560"/>
      <c r="I49" s="239"/>
      <c r="J49" s="239"/>
      <c r="K49" s="507"/>
      <c r="L49" s="232"/>
      <c r="M49" s="552"/>
      <c r="N49" s="232"/>
      <c r="O49" s="232"/>
      <c r="P49" s="232"/>
      <c r="Q49" s="232"/>
      <c r="R49" s="232"/>
      <c r="S49" s="850"/>
      <c r="T49" s="850"/>
      <c r="U49" s="850"/>
      <c r="V49" s="850"/>
      <c r="W49" s="850"/>
      <c r="X49" s="234"/>
      <c r="Y49" s="233"/>
      <c r="Z49" s="233"/>
      <c r="AA49" s="562"/>
      <c r="AB49" s="232"/>
      <c r="AC49" s="232"/>
      <c r="AD49" s="232"/>
      <c r="AE49" s="232"/>
      <c r="AF49" s="233"/>
      <c r="AG49" s="233"/>
      <c r="AH49" s="562"/>
      <c r="AI49" s="232"/>
      <c r="AJ49" s="232"/>
      <c r="AK49" s="232"/>
      <c r="AL49" s="232"/>
      <c r="AM49" s="233"/>
      <c r="AN49" s="233"/>
      <c r="AO49" s="562"/>
      <c r="AP49" s="232"/>
      <c r="AQ49" s="232"/>
      <c r="AR49" s="232"/>
      <c r="AS49" s="232"/>
      <c r="AT49" s="232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</row>
    <row r="50" spans="1:85" ht="21.75" customHeight="1">
      <c r="A50" s="232"/>
      <c r="B50" s="596"/>
      <c r="C50" s="239"/>
      <c r="D50" s="239"/>
      <c r="E50" s="232"/>
      <c r="F50" s="232"/>
      <c r="G50" s="232"/>
      <c r="H50" s="560"/>
      <c r="I50" s="598"/>
      <c r="J50" s="239"/>
      <c r="K50" s="507"/>
      <c r="L50" s="232"/>
      <c r="M50" s="552"/>
      <c r="N50" s="598"/>
      <c r="O50" s="232"/>
      <c r="P50" s="232"/>
      <c r="Q50" s="232"/>
      <c r="R50" s="232"/>
      <c r="S50" s="232"/>
      <c r="T50" s="552"/>
      <c r="U50" s="598"/>
      <c r="V50" s="232"/>
      <c r="W50" s="232"/>
      <c r="X50" s="233"/>
      <c r="Y50" s="233"/>
      <c r="Z50" s="233"/>
      <c r="AA50" s="552"/>
      <c r="AB50" s="598"/>
      <c r="AC50" s="232"/>
      <c r="AD50" s="232"/>
      <c r="AE50" s="232"/>
      <c r="AF50" s="233"/>
      <c r="AG50" s="233"/>
      <c r="AH50" s="552"/>
      <c r="AI50" s="598"/>
      <c r="AJ50" s="232"/>
      <c r="AK50" s="232"/>
      <c r="AL50" s="232"/>
      <c r="AM50" s="233"/>
      <c r="AN50" s="233"/>
      <c r="AO50" s="552"/>
      <c r="AP50" s="598"/>
      <c r="AQ50" s="232"/>
      <c r="AR50" s="232"/>
      <c r="AS50" s="232"/>
      <c r="AT50" s="232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</row>
    <row r="51" spans="1:58" ht="23.25" customHeight="1">
      <c r="A51" s="232"/>
      <c r="B51" s="597"/>
      <c r="C51" s="599"/>
      <c r="D51" s="599"/>
      <c r="E51" s="543"/>
      <c r="F51" s="498"/>
      <c r="G51" s="543"/>
      <c r="H51" s="600"/>
      <c r="I51" s="598"/>
      <c r="J51" s="239"/>
      <c r="K51" s="507"/>
      <c r="L51" s="232"/>
      <c r="M51" s="552"/>
      <c r="N51" s="598"/>
      <c r="O51" s="232"/>
      <c r="P51" s="232"/>
      <c r="Q51" s="232"/>
      <c r="R51" s="232"/>
      <c r="S51" s="234"/>
      <c r="T51" s="234"/>
      <c r="U51" s="598"/>
      <c r="V51" s="234"/>
      <c r="W51" s="234"/>
      <c r="X51" s="234"/>
      <c r="Y51" s="233"/>
      <c r="Z51" s="233"/>
      <c r="AA51" s="562"/>
      <c r="AB51" s="598"/>
      <c r="AC51" s="232"/>
      <c r="AD51" s="232"/>
      <c r="AE51" s="232"/>
      <c r="AF51" s="233"/>
      <c r="AG51" s="233"/>
      <c r="AH51" s="562"/>
      <c r="AI51" s="598"/>
      <c r="AJ51" s="232"/>
      <c r="AK51" s="232"/>
      <c r="AL51" s="232"/>
      <c r="AM51" s="233"/>
      <c r="AN51" s="233"/>
      <c r="AO51" s="562"/>
      <c r="AP51" s="598"/>
      <c r="AQ51" s="232"/>
      <c r="AR51" s="232"/>
      <c r="AS51" s="232"/>
      <c r="AT51" s="232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</row>
    <row r="52" spans="1:58" ht="24" customHeight="1">
      <c r="A52" s="232"/>
      <c r="B52" s="597"/>
      <c r="C52" s="498"/>
      <c r="D52" s="498"/>
      <c r="E52" s="498"/>
      <c r="F52" s="498"/>
      <c r="G52" s="498"/>
      <c r="H52" s="600"/>
      <c r="I52" s="598"/>
      <c r="J52" s="239"/>
      <c r="K52" s="507"/>
      <c r="L52" s="232"/>
      <c r="M52" s="552"/>
      <c r="N52" s="598"/>
      <c r="O52" s="232"/>
      <c r="P52" s="232"/>
      <c r="Q52" s="232"/>
      <c r="R52" s="232"/>
      <c r="S52" s="232"/>
      <c r="T52" s="552"/>
      <c r="U52" s="598"/>
      <c r="V52" s="232"/>
      <c r="W52" s="232"/>
      <c r="X52" s="233"/>
      <c r="Y52" s="233"/>
      <c r="Z52" s="233"/>
      <c r="AA52" s="552"/>
      <c r="AB52" s="598"/>
      <c r="AC52" s="232"/>
      <c r="AD52" s="232"/>
      <c r="AE52" s="232"/>
      <c r="AF52" s="233"/>
      <c r="AG52" s="233"/>
      <c r="AH52" s="552"/>
      <c r="AI52" s="598"/>
      <c r="AJ52" s="232"/>
      <c r="AK52" s="232"/>
      <c r="AL52" s="232"/>
      <c r="AM52" s="233"/>
      <c r="AN52" s="233"/>
      <c r="AO52" s="552"/>
      <c r="AP52" s="598"/>
      <c r="AQ52" s="232"/>
      <c r="AR52" s="232"/>
      <c r="AS52" s="232"/>
      <c r="AT52" s="232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</row>
    <row r="53" spans="1:58" ht="24" customHeight="1">
      <c r="A53" s="232"/>
      <c r="B53" s="597"/>
      <c r="C53" s="498"/>
      <c r="D53" s="498"/>
      <c r="E53" s="498"/>
      <c r="F53" s="498"/>
      <c r="G53" s="498"/>
      <c r="H53" s="600"/>
      <c r="I53" s="598"/>
      <c r="J53" s="239"/>
      <c r="K53" s="507"/>
      <c r="L53" s="232"/>
      <c r="M53" s="552"/>
      <c r="N53" s="232"/>
      <c r="O53" s="232"/>
      <c r="P53" s="232"/>
      <c r="Q53" s="232"/>
      <c r="R53" s="232"/>
      <c r="S53" s="232"/>
      <c r="T53" s="552"/>
      <c r="U53" s="232"/>
      <c r="V53" s="232"/>
      <c r="W53" s="232"/>
      <c r="X53" s="233"/>
      <c r="Y53" s="233"/>
      <c r="Z53" s="233"/>
      <c r="AA53" s="552"/>
      <c r="AB53" s="232"/>
      <c r="AC53" s="232"/>
      <c r="AD53" s="232"/>
      <c r="AE53" s="232"/>
      <c r="AF53" s="233"/>
      <c r="AG53" s="233"/>
      <c r="AH53" s="552"/>
      <c r="AI53" s="232"/>
      <c r="AJ53" s="232"/>
      <c r="AK53" s="232"/>
      <c r="AL53" s="232"/>
      <c r="AM53" s="233"/>
      <c r="AN53" s="233"/>
      <c r="AO53" s="552"/>
      <c r="AP53" s="232"/>
      <c r="AQ53" s="232"/>
      <c r="AR53" s="232"/>
      <c r="AS53" s="232"/>
      <c r="AT53" s="232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</row>
    <row r="54" spans="1:58" ht="15.75">
      <c r="A54" s="232"/>
      <c r="B54" s="850"/>
      <c r="C54" s="850"/>
      <c r="D54" s="850"/>
      <c r="E54" s="234"/>
      <c r="F54" s="232"/>
      <c r="G54" s="233"/>
      <c r="H54" s="560"/>
      <c r="I54" s="239"/>
      <c r="J54" s="239"/>
      <c r="K54" s="507"/>
      <c r="L54" s="232"/>
      <c r="M54" s="552"/>
      <c r="N54" s="232"/>
      <c r="O54" s="232"/>
      <c r="P54" s="232"/>
      <c r="Q54" s="232"/>
      <c r="R54" s="232"/>
      <c r="S54" s="234"/>
      <c r="T54" s="234"/>
      <c r="U54" s="234"/>
      <c r="V54" s="234"/>
      <c r="W54" s="234"/>
      <c r="X54" s="234"/>
      <c r="Y54" s="233"/>
      <c r="Z54" s="233"/>
      <c r="AA54" s="562"/>
      <c r="AB54" s="232"/>
      <c r="AC54" s="232"/>
      <c r="AD54" s="232"/>
      <c r="AE54" s="232"/>
      <c r="AF54" s="233"/>
      <c r="AG54" s="233"/>
      <c r="AH54" s="562"/>
      <c r="AI54" s="232"/>
      <c r="AJ54" s="232"/>
      <c r="AK54" s="232"/>
      <c r="AL54" s="232"/>
      <c r="AM54" s="233"/>
      <c r="AN54" s="233"/>
      <c r="AO54" s="562"/>
      <c r="AP54" s="232"/>
      <c r="AQ54" s="232"/>
      <c r="AR54" s="232"/>
      <c r="AS54" s="232"/>
      <c r="AT54" s="232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</row>
    <row r="55" spans="1:58" ht="20.25">
      <c r="A55" s="498"/>
      <c r="B55" s="854" t="s">
        <v>494</v>
      </c>
      <c r="C55" s="854"/>
      <c r="D55" s="854"/>
      <c r="E55" s="854"/>
      <c r="F55" s="854"/>
      <c r="G55" s="854"/>
      <c r="H55" s="854"/>
      <c r="I55" s="854"/>
      <c r="J55" s="854"/>
      <c r="K55" s="854"/>
      <c r="L55" s="854"/>
      <c r="M55" s="552"/>
      <c r="N55" s="232"/>
      <c r="O55" s="232"/>
      <c r="P55" s="232"/>
      <c r="Q55" s="232"/>
      <c r="R55" s="232"/>
      <c r="S55" s="232"/>
      <c r="T55" s="552"/>
      <c r="U55" s="232"/>
      <c r="V55" s="232"/>
      <c r="W55" s="232"/>
      <c r="X55" s="233"/>
      <c r="Y55" s="233"/>
      <c r="Z55" s="233"/>
      <c r="AA55" s="552"/>
      <c r="AB55" s="232"/>
      <c r="AC55" s="232"/>
      <c r="AD55" s="232"/>
      <c r="AE55" s="232"/>
      <c r="AF55" s="233"/>
      <c r="AG55" s="233"/>
      <c r="AH55" s="552"/>
      <c r="AI55" s="232"/>
      <c r="AJ55" s="232"/>
      <c r="AK55" s="232"/>
      <c r="AL55" s="232"/>
      <c r="AM55" s="233"/>
      <c r="AN55" s="233"/>
      <c r="AO55" s="552"/>
      <c r="AP55" s="232"/>
      <c r="AQ55" s="232"/>
      <c r="AR55" s="232"/>
      <c r="AS55" s="232"/>
      <c r="AT55" s="232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</row>
    <row r="56" spans="1:58" ht="18.75">
      <c r="A56" s="498"/>
      <c r="B56" s="851"/>
      <c r="C56" s="851"/>
      <c r="D56" s="851"/>
      <c r="E56" s="498"/>
      <c r="F56" s="232"/>
      <c r="G56" s="498"/>
      <c r="H56" s="560"/>
      <c r="I56" s="239"/>
      <c r="J56" s="239"/>
      <c r="K56" s="507"/>
      <c r="L56" s="232"/>
      <c r="M56" s="552"/>
      <c r="N56" s="232"/>
      <c r="O56" s="232"/>
      <c r="P56" s="232"/>
      <c r="Q56" s="232"/>
      <c r="R56" s="232"/>
      <c r="S56" s="850"/>
      <c r="T56" s="850"/>
      <c r="U56" s="850"/>
      <c r="V56" s="850"/>
      <c r="W56" s="850"/>
      <c r="X56" s="234"/>
      <c r="Y56" s="233"/>
      <c r="Z56" s="233"/>
      <c r="AA56" s="562"/>
      <c r="AB56" s="232"/>
      <c r="AC56" s="232"/>
      <c r="AD56" s="232"/>
      <c r="AE56" s="232"/>
      <c r="AF56" s="233"/>
      <c r="AG56" s="233"/>
      <c r="AH56" s="562"/>
      <c r="AI56" s="232"/>
      <c r="AJ56" s="232"/>
      <c r="AK56" s="232"/>
      <c r="AL56" s="232"/>
      <c r="AM56" s="233"/>
      <c r="AN56" s="233"/>
      <c r="AO56" s="562"/>
      <c r="AP56" s="232"/>
      <c r="AQ56" s="232"/>
      <c r="AR56" s="232"/>
      <c r="AS56" s="232"/>
      <c r="AT56" s="232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</row>
    <row r="57" spans="1:58" ht="15.75">
      <c r="A57" s="232"/>
      <c r="B57" s="232"/>
      <c r="C57" s="232"/>
      <c r="D57" s="232"/>
      <c r="E57" s="232"/>
      <c r="F57" s="232"/>
      <c r="G57" s="232"/>
      <c r="H57" s="560"/>
      <c r="I57" s="239"/>
      <c r="J57" s="239"/>
      <c r="K57" s="507"/>
      <c r="L57" s="232"/>
      <c r="M57" s="552"/>
      <c r="N57" s="232"/>
      <c r="O57" s="232"/>
      <c r="P57" s="232"/>
      <c r="Q57" s="232"/>
      <c r="R57" s="232"/>
      <c r="S57" s="232"/>
      <c r="T57" s="552"/>
      <c r="U57" s="232"/>
      <c r="V57" s="232"/>
      <c r="W57" s="232"/>
      <c r="X57" s="233"/>
      <c r="Y57" s="233"/>
      <c r="Z57" s="233"/>
      <c r="AA57" s="552"/>
      <c r="AB57" s="232"/>
      <c r="AC57" s="232"/>
      <c r="AD57" s="232"/>
      <c r="AE57" s="232"/>
      <c r="AF57" s="233"/>
      <c r="AG57" s="233"/>
      <c r="AH57" s="552"/>
      <c r="AI57" s="232"/>
      <c r="AJ57" s="232"/>
      <c r="AK57" s="232"/>
      <c r="AL57" s="232"/>
      <c r="AM57" s="233"/>
      <c r="AN57" s="233"/>
      <c r="AO57" s="552"/>
      <c r="AP57" s="232"/>
      <c r="AQ57" s="232"/>
      <c r="AR57" s="232"/>
      <c r="AS57" s="232"/>
      <c r="AT57" s="232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</row>
    <row r="58" spans="1:85" ht="21.75" customHeight="1">
      <c r="A58" s="232"/>
      <c r="B58" s="596"/>
      <c r="C58" s="239"/>
      <c r="D58" s="239"/>
      <c r="E58" s="232"/>
      <c r="F58" s="232"/>
      <c r="G58" s="232"/>
      <c r="H58" s="560"/>
      <c r="I58" s="598"/>
      <c r="J58" s="239"/>
      <c r="K58" s="507"/>
      <c r="L58" s="232"/>
      <c r="M58" s="552"/>
      <c r="N58" s="598"/>
      <c r="O58" s="232"/>
      <c r="P58" s="232"/>
      <c r="Q58" s="232"/>
      <c r="R58" s="232"/>
      <c r="S58" s="232"/>
      <c r="T58" s="552"/>
      <c r="U58" s="598">
        <f>SUM(U15:U36)</f>
        <v>64274.0034</v>
      </c>
      <c r="V58" s="232"/>
      <c r="W58" s="232"/>
      <c r="X58" s="233"/>
      <c r="Y58" s="233"/>
      <c r="Z58" s="233"/>
      <c r="AA58" s="552"/>
      <c r="AB58" s="598">
        <f>SUM(AB15:AB36)</f>
        <v>64273.99649</v>
      </c>
      <c r="AC58" s="232"/>
      <c r="AD58" s="232"/>
      <c r="AE58" s="232"/>
      <c r="AF58" s="233"/>
      <c r="AG58" s="233"/>
      <c r="AH58" s="552"/>
      <c r="AI58" s="598">
        <f>SUM(AI15:AI36)</f>
        <v>51056.5658</v>
      </c>
      <c r="AJ58" s="232"/>
      <c r="AK58" s="232"/>
      <c r="AL58" s="232"/>
      <c r="AM58" s="233"/>
      <c r="AN58" s="233"/>
      <c r="AO58" s="552"/>
      <c r="AP58" s="598">
        <f>SUM(AP15:AP36)</f>
        <v>0</v>
      </c>
      <c r="AQ58" s="232"/>
      <c r="AR58" s="232"/>
      <c r="AS58" s="232"/>
      <c r="AT58" s="232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</row>
    <row r="59" spans="1:58" ht="23.25" customHeight="1">
      <c r="A59" s="232"/>
      <c r="B59" s="597"/>
      <c r="C59" s="599"/>
      <c r="D59" s="599"/>
      <c r="E59" s="543"/>
      <c r="F59" s="498"/>
      <c r="G59" s="543"/>
      <c r="H59" s="600"/>
      <c r="I59" s="598"/>
      <c r="J59" s="239"/>
      <c r="K59" s="507"/>
      <c r="L59" s="232"/>
      <c r="M59" s="552"/>
      <c r="N59" s="598"/>
      <c r="O59" s="232"/>
      <c r="P59" s="232"/>
      <c r="Q59" s="232"/>
      <c r="R59" s="232"/>
      <c r="S59" s="234"/>
      <c r="T59" s="234"/>
      <c r="U59" s="598">
        <f>SUM(U41:U47)</f>
        <v>0</v>
      </c>
      <c r="V59" s="234"/>
      <c r="W59" s="234"/>
      <c r="X59" s="234"/>
      <c r="Y59" s="233"/>
      <c r="Z59" s="233"/>
      <c r="AA59" s="562"/>
      <c r="AB59" s="598">
        <f>SUM(AB41:AB47)</f>
        <v>0</v>
      </c>
      <c r="AC59" s="232"/>
      <c r="AD59" s="232"/>
      <c r="AE59" s="232"/>
      <c r="AF59" s="233"/>
      <c r="AG59" s="233"/>
      <c r="AH59" s="562"/>
      <c r="AI59" s="598">
        <f>SUM(AI41:AI47)</f>
        <v>0</v>
      </c>
      <c r="AJ59" s="232"/>
      <c r="AK59" s="232"/>
      <c r="AL59" s="232"/>
      <c r="AM59" s="233"/>
      <c r="AN59" s="233"/>
      <c r="AO59" s="562"/>
      <c r="AP59" s="598">
        <f>SUM(AP41:AP47)</f>
        <v>22547.47</v>
      </c>
      <c r="AQ59" s="232"/>
      <c r="AR59" s="232"/>
      <c r="AS59" s="232"/>
      <c r="AT59" s="232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</row>
    <row r="60" spans="1:58" ht="24" customHeight="1">
      <c r="A60" s="232"/>
      <c r="B60" s="597"/>
      <c r="C60" s="498"/>
      <c r="D60" s="498"/>
      <c r="E60" s="498"/>
      <c r="F60" s="498"/>
      <c r="G60" s="498"/>
      <c r="H60" s="600"/>
      <c r="I60" s="598"/>
      <c r="J60" s="239"/>
      <c r="K60" s="507"/>
      <c r="L60" s="232"/>
      <c r="M60" s="552"/>
      <c r="N60" s="598"/>
      <c r="O60" s="232"/>
      <c r="P60" s="232"/>
      <c r="Q60" s="232"/>
      <c r="R60" s="232"/>
      <c r="S60" s="232"/>
      <c r="T60" s="552"/>
      <c r="U60" s="598" t="e">
        <f>#REF!</f>
        <v>#REF!</v>
      </c>
      <c r="V60" s="232"/>
      <c r="W60" s="232"/>
      <c r="X60" s="233"/>
      <c r="Y60" s="233"/>
      <c r="Z60" s="233"/>
      <c r="AA60" s="552"/>
      <c r="AB60" s="598" t="e">
        <f>#REF!</f>
        <v>#REF!</v>
      </c>
      <c r="AC60" s="232"/>
      <c r="AD60" s="232"/>
      <c r="AE60" s="232"/>
      <c r="AF60" s="233"/>
      <c r="AG60" s="233"/>
      <c r="AH60" s="552"/>
      <c r="AI60" s="598" t="e">
        <f>#REF!</f>
        <v>#REF!</v>
      </c>
      <c r="AJ60" s="232"/>
      <c r="AK60" s="232"/>
      <c r="AL60" s="232"/>
      <c r="AM60" s="233"/>
      <c r="AN60" s="233"/>
      <c r="AO60" s="552"/>
      <c r="AP60" s="598" t="e">
        <f>#REF!</f>
        <v>#REF!</v>
      </c>
      <c r="AQ60" s="232"/>
      <c r="AR60" s="232"/>
      <c r="AS60" s="232"/>
      <c r="AT60" s="232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</row>
    <row r="61" spans="1:58" ht="15.75">
      <c r="A61" s="232"/>
      <c r="B61" s="850"/>
      <c r="C61" s="850"/>
      <c r="D61" s="850"/>
      <c r="E61" s="9"/>
      <c r="F61" s="232"/>
      <c r="G61" s="232"/>
      <c r="H61" s="560"/>
      <c r="I61" s="239"/>
      <c r="J61" s="239"/>
      <c r="K61" s="507"/>
      <c r="L61" s="232"/>
      <c r="M61" s="552"/>
      <c r="N61" s="232"/>
      <c r="O61" s="232"/>
      <c r="P61" s="232"/>
      <c r="Q61" s="232"/>
      <c r="R61" s="232"/>
      <c r="S61" s="850"/>
      <c r="T61" s="850"/>
      <c r="U61" s="850"/>
      <c r="V61" s="850"/>
      <c r="W61" s="850"/>
      <c r="X61" s="234"/>
      <c r="Y61" s="233"/>
      <c r="Z61" s="233"/>
      <c r="AA61" s="562"/>
      <c r="AB61" s="232"/>
      <c r="AC61" s="232"/>
      <c r="AD61" s="232"/>
      <c r="AE61" s="232"/>
      <c r="AF61" s="233"/>
      <c r="AG61" s="233"/>
      <c r="AH61" s="562"/>
      <c r="AI61" s="232"/>
      <c r="AJ61" s="232"/>
      <c r="AK61" s="232"/>
      <c r="AL61" s="232"/>
      <c r="AM61" s="233"/>
      <c r="AN61" s="233"/>
      <c r="AO61" s="562"/>
      <c r="AP61" s="232"/>
      <c r="AQ61" s="232"/>
      <c r="AR61" s="232"/>
      <c r="AS61" s="232"/>
      <c r="AT61" s="232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</row>
    <row r="62" spans="1:46" ht="15.75">
      <c r="A62" s="232"/>
      <c r="B62" s="232"/>
      <c r="C62" s="232"/>
      <c r="D62" s="232"/>
      <c r="E62" s="232"/>
      <c r="F62" s="232"/>
      <c r="G62" s="232"/>
      <c r="H62" s="560"/>
      <c r="I62" s="239"/>
      <c r="J62" s="239"/>
      <c r="K62" s="507"/>
      <c r="L62" s="232"/>
      <c r="M62" s="552"/>
      <c r="N62" s="232"/>
      <c r="O62" s="232"/>
      <c r="P62" s="232"/>
      <c r="Q62" s="232"/>
      <c r="R62" s="232"/>
      <c r="S62" s="232"/>
      <c r="T62" s="552"/>
      <c r="U62" s="232"/>
      <c r="V62" s="232"/>
      <c r="W62" s="232"/>
      <c r="X62" s="232"/>
      <c r="Y62" s="232"/>
      <c r="Z62" s="232"/>
      <c r="AA62" s="552"/>
      <c r="AB62" s="232"/>
      <c r="AC62" s="232"/>
      <c r="AD62" s="232"/>
      <c r="AE62" s="232"/>
      <c r="AF62" s="232"/>
      <c r="AG62" s="232"/>
      <c r="AH62" s="552"/>
      <c r="AI62" s="232"/>
      <c r="AJ62" s="232"/>
      <c r="AK62" s="232"/>
      <c r="AL62" s="232"/>
      <c r="AM62" s="232"/>
      <c r="AN62" s="232"/>
      <c r="AO62" s="552"/>
      <c r="AP62" s="232"/>
      <c r="AQ62" s="232"/>
      <c r="AR62" s="232"/>
      <c r="AS62" s="232"/>
      <c r="AT62" s="232"/>
    </row>
    <row r="63" spans="1:46" ht="15.75">
      <c r="A63" s="232"/>
      <c r="B63" s="232"/>
      <c r="C63" s="232"/>
      <c r="D63" s="232"/>
      <c r="E63" s="232"/>
      <c r="F63" s="232"/>
      <c r="G63" s="232"/>
      <c r="H63" s="560"/>
      <c r="I63" s="239"/>
      <c r="J63" s="239"/>
      <c r="K63" s="507"/>
      <c r="L63" s="232"/>
      <c r="M63" s="552"/>
      <c r="N63" s="232"/>
      <c r="O63" s="232"/>
      <c r="P63" s="232"/>
      <c r="Q63" s="232"/>
      <c r="R63" s="232"/>
      <c r="S63" s="232"/>
      <c r="T63" s="552"/>
      <c r="U63" s="232"/>
      <c r="V63" s="232"/>
      <c r="W63" s="232"/>
      <c r="X63" s="232"/>
      <c r="Y63" s="232"/>
      <c r="Z63" s="232"/>
      <c r="AA63" s="552"/>
      <c r="AB63" s="232"/>
      <c r="AC63" s="232"/>
      <c r="AD63" s="232"/>
      <c r="AE63" s="232"/>
      <c r="AF63" s="232"/>
      <c r="AG63" s="232"/>
      <c r="AH63" s="552"/>
      <c r="AI63" s="232"/>
      <c r="AJ63" s="232"/>
      <c r="AK63" s="232"/>
      <c r="AL63" s="232"/>
      <c r="AM63" s="232"/>
      <c r="AN63" s="232"/>
      <c r="AO63" s="552"/>
      <c r="AP63" s="232"/>
      <c r="AQ63" s="232"/>
      <c r="AR63" s="232"/>
      <c r="AS63" s="232"/>
      <c r="AT63" s="232"/>
    </row>
    <row r="64" spans="1:46" ht="15.75">
      <c r="A64" s="232"/>
      <c r="B64" s="232"/>
      <c r="C64" s="232"/>
      <c r="D64" s="232"/>
      <c r="E64" s="232"/>
      <c r="F64" s="232"/>
      <c r="G64" s="232"/>
      <c r="H64" s="560"/>
      <c r="I64" s="239"/>
      <c r="J64" s="239"/>
      <c r="K64" s="507"/>
      <c r="L64" s="232"/>
      <c r="M64" s="552"/>
      <c r="N64" s="232"/>
      <c r="O64" s="232"/>
      <c r="P64" s="232"/>
      <c r="Q64" s="232"/>
      <c r="R64" s="232"/>
      <c r="S64" s="232"/>
      <c r="T64" s="552"/>
      <c r="U64" s="232"/>
      <c r="V64" s="232"/>
      <c r="W64" s="232"/>
      <c r="X64" s="232"/>
      <c r="Y64" s="232"/>
      <c r="Z64" s="232"/>
      <c r="AA64" s="552"/>
      <c r="AB64" s="232"/>
      <c r="AC64" s="232"/>
      <c r="AD64" s="232"/>
      <c r="AE64" s="232"/>
      <c r="AF64" s="232"/>
      <c r="AG64" s="232"/>
      <c r="AH64" s="552"/>
      <c r="AI64" s="232"/>
      <c r="AJ64" s="232"/>
      <c r="AK64" s="232"/>
      <c r="AL64" s="232"/>
      <c r="AM64" s="232"/>
      <c r="AN64" s="232"/>
      <c r="AO64" s="552"/>
      <c r="AP64" s="232"/>
      <c r="AQ64" s="232"/>
      <c r="AR64" s="232"/>
      <c r="AS64" s="232"/>
      <c r="AT64" s="232"/>
    </row>
    <row r="65" spans="1:46" ht="15.75">
      <c r="A65" s="232"/>
      <c r="B65" s="232"/>
      <c r="C65" s="232"/>
      <c r="D65" s="232"/>
      <c r="E65" s="232"/>
      <c r="F65" s="232"/>
      <c r="G65" s="232"/>
      <c r="H65" s="560"/>
      <c r="I65" s="239"/>
      <c r="J65" s="239"/>
      <c r="K65" s="507"/>
      <c r="L65" s="232"/>
      <c r="M65" s="552"/>
      <c r="N65" s="232"/>
      <c r="O65" s="232"/>
      <c r="P65" s="232"/>
      <c r="Q65" s="232"/>
      <c r="R65" s="232"/>
      <c r="S65" s="232"/>
      <c r="T65" s="552"/>
      <c r="U65" s="232"/>
      <c r="V65" s="232"/>
      <c r="W65" s="232"/>
      <c r="X65" s="232"/>
      <c r="Y65" s="232"/>
      <c r="Z65" s="232"/>
      <c r="AA65" s="552"/>
      <c r="AB65" s="232"/>
      <c r="AC65" s="232"/>
      <c r="AD65" s="232"/>
      <c r="AE65" s="232"/>
      <c r="AF65" s="232"/>
      <c r="AG65" s="232"/>
      <c r="AH65" s="552"/>
      <c r="AI65" s="232"/>
      <c r="AJ65" s="232"/>
      <c r="AK65" s="232"/>
      <c r="AL65" s="232"/>
      <c r="AM65" s="232"/>
      <c r="AN65" s="232"/>
      <c r="AO65" s="552"/>
      <c r="AP65" s="232"/>
      <c r="AQ65" s="232"/>
      <c r="AR65" s="232"/>
      <c r="AS65" s="232"/>
      <c r="AT65" s="232"/>
    </row>
    <row r="66" spans="1:46" ht="15.75">
      <c r="A66" s="232"/>
      <c r="B66" s="232"/>
      <c r="C66" s="232"/>
      <c r="D66" s="232"/>
      <c r="E66" s="232"/>
      <c r="F66" s="232"/>
      <c r="G66" s="232"/>
      <c r="H66" s="560"/>
      <c r="I66" s="239"/>
      <c r="J66" s="239"/>
      <c r="K66" s="507"/>
      <c r="L66" s="232"/>
      <c r="M66" s="552"/>
      <c r="N66" s="232"/>
      <c r="O66" s="232"/>
      <c r="P66" s="232"/>
      <c r="Q66" s="232"/>
      <c r="R66" s="232"/>
      <c r="S66" s="232"/>
      <c r="T66" s="552"/>
      <c r="U66" s="232"/>
      <c r="V66" s="232"/>
      <c r="W66" s="232"/>
      <c r="X66" s="232"/>
      <c r="Y66" s="232"/>
      <c r="Z66" s="232"/>
      <c r="AA66" s="552"/>
      <c r="AB66" s="232"/>
      <c r="AC66" s="232"/>
      <c r="AD66" s="232"/>
      <c r="AE66" s="232"/>
      <c r="AF66" s="232"/>
      <c r="AG66" s="232"/>
      <c r="AH66" s="552"/>
      <c r="AI66" s="232"/>
      <c r="AJ66" s="232"/>
      <c r="AK66" s="232"/>
      <c r="AL66" s="232"/>
      <c r="AM66" s="232"/>
      <c r="AN66" s="232"/>
      <c r="AO66" s="552"/>
      <c r="AP66" s="232"/>
      <c r="AQ66" s="232"/>
      <c r="AR66" s="232"/>
      <c r="AS66" s="232"/>
      <c r="AT66" s="232"/>
    </row>
    <row r="67" spans="1:46" ht="15.75">
      <c r="A67" s="232"/>
      <c r="B67" s="232"/>
      <c r="C67" s="232"/>
      <c r="D67" s="232"/>
      <c r="E67" s="232"/>
      <c r="F67" s="232"/>
      <c r="G67" s="232"/>
      <c r="H67" s="560"/>
      <c r="I67" s="239"/>
      <c r="J67" s="239"/>
      <c r="K67" s="507"/>
      <c r="L67" s="232"/>
      <c r="M67" s="552"/>
      <c r="N67" s="232"/>
      <c r="O67" s="232"/>
      <c r="P67" s="232"/>
      <c r="Q67" s="232"/>
      <c r="R67" s="232"/>
      <c r="S67" s="232"/>
      <c r="T67" s="552"/>
      <c r="U67" s="232"/>
      <c r="V67" s="232"/>
      <c r="W67" s="232"/>
      <c r="X67" s="232"/>
      <c r="Y67" s="232"/>
      <c r="Z67" s="232"/>
      <c r="AA67" s="552"/>
      <c r="AB67" s="232"/>
      <c r="AC67" s="232"/>
      <c r="AD67" s="232"/>
      <c r="AE67" s="232"/>
      <c r="AF67" s="232"/>
      <c r="AG67" s="232"/>
      <c r="AH67" s="552"/>
      <c r="AI67" s="232"/>
      <c r="AJ67" s="232"/>
      <c r="AK67" s="232"/>
      <c r="AL67" s="232"/>
      <c r="AM67" s="232"/>
      <c r="AN67" s="232"/>
      <c r="AO67" s="552"/>
      <c r="AP67" s="232"/>
      <c r="AQ67" s="232"/>
      <c r="AR67" s="232"/>
      <c r="AS67" s="232"/>
      <c r="AT67" s="232"/>
    </row>
    <row r="68" spans="1:46" ht="15.75">
      <c r="A68" s="232"/>
      <c r="B68" s="232"/>
      <c r="C68" s="232"/>
      <c r="D68" s="232"/>
      <c r="E68" s="232"/>
      <c r="F68" s="232"/>
      <c r="G68" s="232"/>
      <c r="H68" s="560"/>
      <c r="I68" s="239"/>
      <c r="J68" s="239"/>
      <c r="K68" s="507"/>
      <c r="L68" s="232"/>
      <c r="M68" s="552"/>
      <c r="N68" s="232"/>
      <c r="O68" s="232"/>
      <c r="P68" s="232"/>
      <c r="Q68" s="232"/>
      <c r="R68" s="232"/>
      <c r="S68" s="232"/>
      <c r="T68" s="552"/>
      <c r="U68" s="232"/>
      <c r="V68" s="232"/>
      <c r="W68" s="232"/>
      <c r="X68" s="232"/>
      <c r="Y68" s="232"/>
      <c r="Z68" s="232"/>
      <c r="AA68" s="552"/>
      <c r="AB68" s="232"/>
      <c r="AC68" s="232"/>
      <c r="AD68" s="232"/>
      <c r="AE68" s="232"/>
      <c r="AF68" s="232"/>
      <c r="AG68" s="232"/>
      <c r="AH68" s="552"/>
      <c r="AI68" s="232"/>
      <c r="AJ68" s="232"/>
      <c r="AK68" s="232"/>
      <c r="AL68" s="232"/>
      <c r="AM68" s="232"/>
      <c r="AN68" s="232"/>
      <c r="AO68" s="552"/>
      <c r="AP68" s="232"/>
      <c r="AQ68" s="232"/>
      <c r="AR68" s="232"/>
      <c r="AS68" s="232"/>
      <c r="AT68" s="232"/>
    </row>
    <row r="69" spans="1:46" ht="15.75">
      <c r="A69" s="232"/>
      <c r="B69" s="232"/>
      <c r="C69" s="232"/>
      <c r="D69" s="232"/>
      <c r="E69" s="232"/>
      <c r="F69" s="232"/>
      <c r="G69" s="232"/>
      <c r="H69" s="560"/>
      <c r="I69" s="239"/>
      <c r="J69" s="239"/>
      <c r="K69" s="507"/>
      <c r="L69" s="232"/>
      <c r="M69" s="552"/>
      <c r="N69" s="232"/>
      <c r="O69" s="232"/>
      <c r="P69" s="232"/>
      <c r="Q69" s="232"/>
      <c r="R69" s="232"/>
      <c r="S69" s="232"/>
      <c r="T69" s="552"/>
      <c r="U69" s="232"/>
      <c r="V69" s="232"/>
      <c r="W69" s="232"/>
      <c r="X69" s="232"/>
      <c r="Y69" s="232"/>
      <c r="Z69" s="232"/>
      <c r="AA69" s="552"/>
      <c r="AB69" s="232"/>
      <c r="AC69" s="232"/>
      <c r="AD69" s="232"/>
      <c r="AE69" s="232"/>
      <c r="AF69" s="232"/>
      <c r="AG69" s="232"/>
      <c r="AH69" s="552"/>
      <c r="AI69" s="232"/>
      <c r="AJ69" s="232"/>
      <c r="AK69" s="232"/>
      <c r="AL69" s="232"/>
      <c r="AM69" s="232"/>
      <c r="AN69" s="232"/>
      <c r="AO69" s="552"/>
      <c r="AP69" s="232"/>
      <c r="AQ69" s="232"/>
      <c r="AR69" s="232"/>
      <c r="AS69" s="232"/>
      <c r="AT69" s="232"/>
    </row>
    <row r="70" spans="1:46" ht="15.75">
      <c r="A70" s="232"/>
      <c r="B70" s="232"/>
      <c r="C70" s="232"/>
      <c r="D70" s="232"/>
      <c r="E70" s="232"/>
      <c r="F70" s="232"/>
      <c r="G70" s="232"/>
      <c r="H70" s="560"/>
      <c r="I70" s="239"/>
      <c r="J70" s="239"/>
      <c r="K70" s="507"/>
      <c r="L70" s="232"/>
      <c r="M70" s="552"/>
      <c r="N70" s="232"/>
      <c r="O70" s="232"/>
      <c r="P70" s="232"/>
      <c r="Q70" s="232"/>
      <c r="R70" s="232"/>
      <c r="S70" s="232"/>
      <c r="T70" s="552"/>
      <c r="U70" s="232"/>
      <c r="V70" s="232"/>
      <c r="W70" s="232"/>
      <c r="X70" s="232"/>
      <c r="Y70" s="232"/>
      <c r="Z70" s="232"/>
      <c r="AA70" s="552"/>
      <c r="AB70" s="232"/>
      <c r="AC70" s="232"/>
      <c r="AD70" s="232"/>
      <c r="AE70" s="232"/>
      <c r="AF70" s="232"/>
      <c r="AG70" s="232"/>
      <c r="AH70" s="552"/>
      <c r="AI70" s="232"/>
      <c r="AJ70" s="232"/>
      <c r="AK70" s="232"/>
      <c r="AL70" s="232"/>
      <c r="AM70" s="232"/>
      <c r="AN70" s="232"/>
      <c r="AO70" s="552"/>
      <c r="AP70" s="232"/>
      <c r="AQ70" s="232"/>
      <c r="AR70" s="232"/>
      <c r="AS70" s="232"/>
      <c r="AT70" s="232"/>
    </row>
    <row r="71" spans="1:46" ht="15.75">
      <c r="A71" s="232"/>
      <c r="B71" s="232"/>
      <c r="C71" s="232"/>
      <c r="D71" s="232"/>
      <c r="E71" s="232"/>
      <c r="F71" s="232"/>
      <c r="G71" s="232"/>
      <c r="H71" s="560"/>
      <c r="I71" s="239"/>
      <c r="J71" s="239"/>
      <c r="K71" s="507"/>
      <c r="L71" s="232"/>
      <c r="M71" s="552"/>
      <c r="N71" s="232"/>
      <c r="O71" s="232"/>
      <c r="P71" s="232"/>
      <c r="Q71" s="232"/>
      <c r="R71" s="232"/>
      <c r="S71" s="232"/>
      <c r="T71" s="552"/>
      <c r="U71" s="232"/>
      <c r="V71" s="232"/>
      <c r="W71" s="232"/>
      <c r="X71" s="232"/>
      <c r="Y71" s="232"/>
      <c r="Z71" s="232"/>
      <c r="AA71" s="552"/>
      <c r="AB71" s="232"/>
      <c r="AC71" s="232"/>
      <c r="AD71" s="232"/>
      <c r="AE71" s="232"/>
      <c r="AF71" s="232"/>
      <c r="AG71" s="232"/>
      <c r="AH71" s="552"/>
      <c r="AI71" s="232"/>
      <c r="AJ71" s="232"/>
      <c r="AK71" s="232"/>
      <c r="AL71" s="232"/>
      <c r="AM71" s="232"/>
      <c r="AN71" s="232"/>
      <c r="AO71" s="552"/>
      <c r="AP71" s="232"/>
      <c r="AQ71" s="232"/>
      <c r="AR71" s="232"/>
      <c r="AS71" s="232"/>
      <c r="AT71" s="232"/>
    </row>
  </sheetData>
  <sheetProtection/>
  <mergeCells count="58">
    <mergeCell ref="AB5:AE5"/>
    <mergeCell ref="AB9:AB11"/>
    <mergeCell ref="AC9:AE9"/>
    <mergeCell ref="X10:X11"/>
    <mergeCell ref="B49:D49"/>
    <mergeCell ref="J8:J11"/>
    <mergeCell ref="U9:U11"/>
    <mergeCell ref="V9:X9"/>
    <mergeCell ref="V10:W10"/>
    <mergeCell ref="K8:Q8"/>
    <mergeCell ref="B56:D56"/>
    <mergeCell ref="B54:D54"/>
    <mergeCell ref="F8:H10"/>
    <mergeCell ref="K9:M10"/>
    <mergeCell ref="I8:I11"/>
    <mergeCell ref="S61:W61"/>
    <mergeCell ref="S49:W49"/>
    <mergeCell ref="B55:L55"/>
    <mergeCell ref="B61:D61"/>
    <mergeCell ref="O10:P10"/>
    <mergeCell ref="AQ10:AR10"/>
    <mergeCell ref="AS10:AS11"/>
    <mergeCell ref="AF8:AL8"/>
    <mergeCell ref="AM8:AS8"/>
    <mergeCell ref="AJ10:AK10"/>
    <mergeCell ref="S56:W56"/>
    <mergeCell ref="AC10:AD10"/>
    <mergeCell ref="R9:T10"/>
    <mergeCell ref="Y9:AA10"/>
    <mergeCell ref="AL10:AL11"/>
    <mergeCell ref="AP5:AS5"/>
    <mergeCell ref="AP9:AP11"/>
    <mergeCell ref="AQ9:AS9"/>
    <mergeCell ref="N5:Q5"/>
    <mergeCell ref="U5:X5"/>
    <mergeCell ref="AI5:AL5"/>
    <mergeCell ref="A6:AT6"/>
    <mergeCell ref="C7:I7"/>
    <mergeCell ref="AT8:AT11"/>
    <mergeCell ref="AM9:AO10"/>
    <mergeCell ref="Q10:Q11"/>
    <mergeCell ref="AI9:AI11"/>
    <mergeCell ref="AJ9:AL9"/>
    <mergeCell ref="AF9:AH10"/>
    <mergeCell ref="R8:X8"/>
    <mergeCell ref="Y8:AE8"/>
    <mergeCell ref="AE10:AE11"/>
    <mergeCell ref="O9:Q9"/>
    <mergeCell ref="A8:A11"/>
    <mergeCell ref="N9:N11"/>
    <mergeCell ref="A1:D1"/>
    <mergeCell ref="A3:C3"/>
    <mergeCell ref="A2:E2"/>
    <mergeCell ref="A4:D4"/>
    <mergeCell ref="A5:D5"/>
    <mergeCell ref="B8:B11"/>
    <mergeCell ref="C8:C11"/>
    <mergeCell ref="D8:E10"/>
  </mergeCells>
  <conditionalFormatting sqref="AB15:AB17 AI15:AI17 AP15:AP17 U15:V17">
    <cfRule type="expression" priority="84" dxfId="0" stopIfTrue="1">
      <formula>#REF!="доб"</formula>
    </cfRule>
    <cfRule type="expression" priority="85" dxfId="8" stopIfTrue="1">
      <formula>#REF!="включено"</formula>
    </cfRule>
  </conditionalFormatting>
  <conditionalFormatting sqref="AJ16:AJ17">
    <cfRule type="expression" priority="3" dxfId="0" stopIfTrue="1">
      <formula>#REF!="доб"</formula>
    </cfRule>
    <cfRule type="expression" priority="4" dxfId="8" stopIfTrue="1">
      <formula>#REF!="включено"</formula>
    </cfRule>
  </conditionalFormatting>
  <conditionalFormatting sqref="AQ16:AQ17">
    <cfRule type="expression" priority="1" dxfId="0" stopIfTrue="1">
      <formula>#REF!="доб"</formula>
    </cfRule>
    <cfRule type="expression" priority="2" dxfId="8" stopIfTrue="1">
      <formula>#REF!="включено"</formula>
    </cfRule>
  </conditionalFormatting>
  <printOptions/>
  <pageMargins left="0.5118110236220472" right="0.11811023622047245" top="0.1968503937007874" bottom="0.15748031496062992" header="0.31496062992125984" footer="0.31496062992125984"/>
  <pageSetup fitToHeight="0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54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00390625" defaultRowHeight="15.75"/>
  <cols>
    <col min="1" max="1" width="9.00390625" style="12" customWidth="1"/>
    <col min="2" max="2" width="44.00390625" style="12" bestFit="1" customWidth="1"/>
    <col min="3" max="3" width="9.00390625" style="12" customWidth="1"/>
    <col min="4" max="4" width="9.375" style="12" bestFit="1" customWidth="1"/>
    <col min="5" max="5" width="9.00390625" style="12" customWidth="1"/>
    <col min="6" max="6" width="9.375" style="12" bestFit="1" customWidth="1"/>
    <col min="7" max="8" width="9.00390625" style="12" customWidth="1"/>
    <col min="9" max="9" width="12.50390625" style="12" customWidth="1"/>
    <col min="10" max="16384" width="9.00390625" style="12" customWidth="1"/>
  </cols>
  <sheetData>
    <row r="2" ht="15.75">
      <c r="H2" s="66" t="s">
        <v>294</v>
      </c>
    </row>
    <row r="3" ht="15.75">
      <c r="H3" s="66" t="s">
        <v>221</v>
      </c>
    </row>
    <row r="4" ht="15.75">
      <c r="H4" s="66" t="s">
        <v>389</v>
      </c>
    </row>
    <row r="6" spans="1:8" s="158" customFormat="1" ht="30" customHeight="1">
      <c r="A6" s="983" t="s">
        <v>498</v>
      </c>
      <c r="B6" s="983"/>
      <c r="C6" s="983"/>
      <c r="D6" s="983"/>
      <c r="E6" s="983"/>
      <c r="F6" s="983"/>
      <c r="G6" s="983"/>
      <c r="H6" s="983"/>
    </row>
    <row r="7" spans="1:8" s="158" customFormat="1" ht="30" customHeight="1">
      <c r="A7" s="68"/>
      <c r="B7" s="68"/>
      <c r="C7" s="68"/>
      <c r="D7" s="68"/>
      <c r="E7" s="68"/>
      <c r="F7" s="68"/>
      <c r="G7" s="68"/>
      <c r="H7" s="68"/>
    </row>
    <row r="8" ht="15.75">
      <c r="H8" s="66" t="s">
        <v>222</v>
      </c>
    </row>
    <row r="9" ht="15.75">
      <c r="H9" s="66" t="s">
        <v>492</v>
      </c>
    </row>
    <row r="10" ht="15.75">
      <c r="H10" s="66"/>
    </row>
    <row r="11" spans="3:8" ht="15.75" customHeight="1">
      <c r="C11" s="888" t="s">
        <v>484</v>
      </c>
      <c r="D11" s="888"/>
      <c r="E11" s="888"/>
      <c r="F11" s="888"/>
      <c r="G11" s="888"/>
      <c r="H11" s="888"/>
    </row>
    <row r="12" spans="4:8" ht="15.75">
      <c r="D12" s="883" t="s">
        <v>689</v>
      </c>
      <c r="E12" s="883"/>
      <c r="F12" s="883"/>
      <c r="G12" s="883"/>
      <c r="H12" s="883"/>
    </row>
    <row r="13" ht="15.75">
      <c r="H13" s="66" t="s">
        <v>223</v>
      </c>
    </row>
    <row r="14" ht="16.5" thickBot="1">
      <c r="A14" s="110"/>
    </row>
    <row r="15" spans="1:9" ht="48" customHeight="1" thickBot="1">
      <c r="A15" s="159" t="s">
        <v>15</v>
      </c>
      <c r="B15" s="160" t="s">
        <v>16</v>
      </c>
      <c r="C15" s="161" t="s">
        <v>447</v>
      </c>
      <c r="D15" s="161" t="s">
        <v>451</v>
      </c>
      <c r="E15" s="161" t="s">
        <v>448</v>
      </c>
      <c r="F15" s="161" t="s">
        <v>488</v>
      </c>
      <c r="G15" s="161" t="s">
        <v>636</v>
      </c>
      <c r="H15" s="159" t="s">
        <v>44</v>
      </c>
      <c r="I15" s="181"/>
    </row>
    <row r="16" spans="1:8" ht="15.75">
      <c r="A16" s="29">
        <v>1</v>
      </c>
      <c r="B16" s="27" t="s">
        <v>25</v>
      </c>
      <c r="C16" s="92">
        <f>C17+C24+C28</f>
        <v>75.84332166000002</v>
      </c>
      <c r="D16" s="92">
        <f>D17+D24+D28</f>
        <v>75.8430034</v>
      </c>
      <c r="E16" s="92">
        <f>E17+E24+E28</f>
        <v>75.84331649</v>
      </c>
      <c r="F16" s="92">
        <f>F17+F24+F28</f>
        <v>75.84299849</v>
      </c>
      <c r="G16" s="92">
        <f>G17+G24+G28</f>
        <v>75.84331652</v>
      </c>
      <c r="H16" s="93">
        <f>H17+H24+H28+0.001</f>
        <v>379.21695655999997</v>
      </c>
    </row>
    <row r="17" spans="1:8" ht="15.75">
      <c r="A17" s="58" t="s">
        <v>3</v>
      </c>
      <c r="B17" s="27" t="s">
        <v>26</v>
      </c>
      <c r="C17" s="96">
        <f>C18</f>
        <v>30.40000166</v>
      </c>
      <c r="D17" s="96">
        <f>D18</f>
        <v>30.40000213</v>
      </c>
      <c r="E17" s="96">
        <f>E18</f>
        <v>30.40000056</v>
      </c>
      <c r="F17" s="96">
        <f>F18</f>
        <v>30.40000183</v>
      </c>
      <c r="G17" s="96">
        <f>G18</f>
        <v>30.4</v>
      </c>
      <c r="H17" s="93">
        <f>C17+D17+E17+F17+G17</f>
        <v>152.00000618</v>
      </c>
    </row>
    <row r="18" spans="1:11" ht="15.75">
      <c r="A18" s="58" t="s">
        <v>27</v>
      </c>
      <c r="B18" s="27" t="s">
        <v>49</v>
      </c>
      <c r="C18" s="96">
        <f>'7 приложение 4.1'!C52</f>
        <v>30.40000166</v>
      </c>
      <c r="D18" s="96">
        <f>'7 приложение 4.1'!D52</f>
        <v>30.40000213</v>
      </c>
      <c r="E18" s="96">
        <f>'7 приложение 4.1'!E52</f>
        <v>30.40000056</v>
      </c>
      <c r="F18" s="96">
        <f>'7 приложение 4.1'!F52</f>
        <v>30.40000183</v>
      </c>
      <c r="G18" s="96">
        <f>'7 приложение 4.1'!G52</f>
        <v>30.4</v>
      </c>
      <c r="H18" s="93">
        <f>C18+D18+E18+F18+G18</f>
        <v>152.00000618</v>
      </c>
      <c r="I18" s="162"/>
      <c r="J18" s="162"/>
      <c r="K18" s="162"/>
    </row>
    <row r="19" spans="1:8" ht="15.75">
      <c r="A19" s="58" t="s">
        <v>42</v>
      </c>
      <c r="B19" s="27" t="s">
        <v>50</v>
      </c>
      <c r="C19" s="96"/>
      <c r="D19" s="96"/>
      <c r="E19" s="96"/>
      <c r="F19" s="96"/>
      <c r="G19" s="96"/>
      <c r="H19" s="58"/>
    </row>
    <row r="20" spans="1:8" ht="31.5">
      <c r="A20" s="58" t="s">
        <v>46</v>
      </c>
      <c r="B20" s="27" t="s">
        <v>101</v>
      </c>
      <c r="C20" s="96"/>
      <c r="D20" s="96"/>
      <c r="E20" s="96"/>
      <c r="F20" s="96"/>
      <c r="G20" s="96"/>
      <c r="H20" s="93"/>
    </row>
    <row r="21" spans="1:8" ht="31.5">
      <c r="A21" s="58" t="s">
        <v>47</v>
      </c>
      <c r="B21" s="27" t="s">
        <v>102</v>
      </c>
      <c r="C21" s="96"/>
      <c r="D21" s="96"/>
      <c r="E21" s="96"/>
      <c r="F21" s="96"/>
      <c r="G21" s="96"/>
      <c r="H21" s="58"/>
    </row>
    <row r="22" spans="1:8" ht="31.5">
      <c r="A22" s="58" t="s">
        <v>48</v>
      </c>
      <c r="B22" s="27" t="s">
        <v>103</v>
      </c>
      <c r="C22" s="96"/>
      <c r="D22" s="96"/>
      <c r="E22" s="96"/>
      <c r="F22" s="96"/>
      <c r="G22" s="96"/>
      <c r="H22" s="58"/>
    </row>
    <row r="23" spans="1:8" ht="15.75">
      <c r="A23" s="58" t="s">
        <v>248</v>
      </c>
      <c r="B23" s="27" t="s">
        <v>235</v>
      </c>
      <c r="C23" s="96"/>
      <c r="D23" s="96"/>
      <c r="E23" s="96"/>
      <c r="F23" s="96"/>
      <c r="G23" s="96"/>
      <c r="H23" s="58"/>
    </row>
    <row r="24" spans="1:8" ht="15.75">
      <c r="A24" s="58" t="s">
        <v>4</v>
      </c>
      <c r="B24" s="27" t="s">
        <v>28</v>
      </c>
      <c r="C24" s="96">
        <f aca="true" t="shared" si="0" ref="C24:H24">C25</f>
        <v>33.874</v>
      </c>
      <c r="D24" s="96">
        <f t="shared" si="0"/>
        <v>33.87400127</v>
      </c>
      <c r="E24" s="96">
        <f t="shared" si="0"/>
        <v>33.87399593</v>
      </c>
      <c r="F24" s="96">
        <f t="shared" si="0"/>
        <v>33.87399666</v>
      </c>
      <c r="G24" s="96">
        <f t="shared" si="0"/>
        <v>33.87399651999999</v>
      </c>
      <c r="H24" s="96">
        <f t="shared" si="0"/>
        <v>169.36999038</v>
      </c>
    </row>
    <row r="25" spans="1:8" ht="15.75">
      <c r="A25" s="58" t="s">
        <v>236</v>
      </c>
      <c r="B25" s="27" t="s">
        <v>239</v>
      </c>
      <c r="C25" s="96">
        <f>'7 приложение 4.1'!C31</f>
        <v>33.874</v>
      </c>
      <c r="D25" s="96">
        <f>'7 приложение 4.1'!D31</f>
        <v>33.87400127</v>
      </c>
      <c r="E25" s="96">
        <f>'7 приложение 4.1'!E31</f>
        <v>33.87399593</v>
      </c>
      <c r="F25" s="96">
        <f>'7 приложение 4.1'!F31</f>
        <v>33.87399666</v>
      </c>
      <c r="G25" s="96">
        <f>'7 приложение 4.1'!G31</f>
        <v>33.87399651999999</v>
      </c>
      <c r="H25" s="93">
        <f>C25+D25+E25+F25+G25</f>
        <v>169.36999038</v>
      </c>
    </row>
    <row r="26" spans="1:8" ht="15.75">
      <c r="A26" s="58" t="s">
        <v>237</v>
      </c>
      <c r="B26" s="27" t="s">
        <v>240</v>
      </c>
      <c r="C26" s="96"/>
      <c r="D26" s="96"/>
      <c r="E26" s="96"/>
      <c r="F26" s="96"/>
      <c r="G26" s="96"/>
      <c r="H26" s="58"/>
    </row>
    <row r="27" spans="1:8" ht="15.75">
      <c r="A27" s="58" t="s">
        <v>238</v>
      </c>
      <c r="B27" s="27" t="s">
        <v>241</v>
      </c>
      <c r="C27" s="61"/>
      <c r="D27" s="61"/>
      <c r="E27" s="61"/>
      <c r="F27" s="61"/>
      <c r="G27" s="61"/>
      <c r="H27" s="58"/>
    </row>
    <row r="28" spans="1:8" ht="15.75">
      <c r="A28" s="58" t="s">
        <v>14</v>
      </c>
      <c r="B28" s="27" t="s">
        <v>352</v>
      </c>
      <c r="C28" s="96">
        <f>ROUND((C17+C24)*0.18,5)</f>
        <v>11.56932</v>
      </c>
      <c r="D28" s="96">
        <f>ROUND((D17+D24)*0.18,3)</f>
        <v>11.569</v>
      </c>
      <c r="E28" s="96">
        <f>ROUND((E17+E24)*0.18,5)</f>
        <v>11.56932</v>
      </c>
      <c r="F28" s="96">
        <f>ROUND((F17+F24)*0.18,3)</f>
        <v>11.569</v>
      </c>
      <c r="G28" s="96">
        <f>ROUND((G17+G24)*0.18,5)</f>
        <v>11.56932</v>
      </c>
      <c r="H28" s="93">
        <f>C28+D28+E28+F28+G28</f>
        <v>57.84596</v>
      </c>
    </row>
    <row r="29" spans="1:8" ht="15.75">
      <c r="A29" s="58" t="s">
        <v>29</v>
      </c>
      <c r="B29" s="27" t="s">
        <v>30</v>
      </c>
      <c r="C29" s="61"/>
      <c r="D29" s="61"/>
      <c r="E29" s="61"/>
      <c r="F29" s="61"/>
      <c r="G29" s="61"/>
      <c r="H29" s="58"/>
    </row>
    <row r="30" spans="1:8" ht="15.75">
      <c r="A30" s="58" t="s">
        <v>31</v>
      </c>
      <c r="B30" s="27" t="s">
        <v>104</v>
      </c>
      <c r="C30" s="61"/>
      <c r="D30" s="61"/>
      <c r="E30" s="61"/>
      <c r="F30" s="61"/>
      <c r="G30" s="61"/>
      <c r="H30" s="58"/>
    </row>
    <row r="31" spans="1:8" ht="15.75">
      <c r="A31" s="58" t="s">
        <v>143</v>
      </c>
      <c r="B31" s="27" t="s">
        <v>247</v>
      </c>
      <c r="C31" s="61"/>
      <c r="D31" s="61"/>
      <c r="E31" s="61"/>
      <c r="F31" s="61"/>
      <c r="G31" s="61"/>
      <c r="H31" s="58"/>
    </row>
    <row r="32" spans="1:8" ht="15.75">
      <c r="A32" s="58" t="s">
        <v>5</v>
      </c>
      <c r="B32" s="27" t="s">
        <v>105</v>
      </c>
      <c r="C32" s="61"/>
      <c r="D32" s="61"/>
      <c r="E32" s="61"/>
      <c r="F32" s="61"/>
      <c r="G32" s="61"/>
      <c r="H32" s="58"/>
    </row>
    <row r="33" spans="1:8" ht="15.75">
      <c r="A33" s="58" t="s">
        <v>6</v>
      </c>
      <c r="B33" s="27" t="s">
        <v>108</v>
      </c>
      <c r="C33" s="61"/>
      <c r="D33" s="61"/>
      <c r="E33" s="61"/>
      <c r="F33" s="61"/>
      <c r="G33" s="61"/>
      <c r="H33" s="58"/>
    </row>
    <row r="34" spans="1:8" ht="15.75">
      <c r="A34" s="58" t="s">
        <v>7</v>
      </c>
      <c r="B34" s="27" t="s">
        <v>106</v>
      </c>
      <c r="C34" s="61"/>
      <c r="D34" s="61"/>
      <c r="E34" s="61"/>
      <c r="F34" s="61"/>
      <c r="G34" s="61"/>
      <c r="H34" s="58"/>
    </row>
    <row r="35" spans="1:8" ht="15.75">
      <c r="A35" s="59" t="s">
        <v>8</v>
      </c>
      <c r="B35" s="27" t="s">
        <v>107</v>
      </c>
      <c r="C35" s="61"/>
      <c r="D35" s="61"/>
      <c r="E35" s="61"/>
      <c r="F35" s="61"/>
      <c r="G35" s="61"/>
      <c r="H35" s="58"/>
    </row>
    <row r="36" spans="1:8" ht="15.75">
      <c r="A36" s="59" t="s">
        <v>9</v>
      </c>
      <c r="B36" s="27" t="s">
        <v>32</v>
      </c>
      <c r="C36" s="61"/>
      <c r="D36" s="61"/>
      <c r="E36" s="61"/>
      <c r="F36" s="61"/>
      <c r="G36" s="61"/>
      <c r="H36" s="58"/>
    </row>
    <row r="37" spans="1:8" ht="15.75">
      <c r="A37" s="58" t="s">
        <v>52</v>
      </c>
      <c r="B37" s="27" t="s">
        <v>45</v>
      </c>
      <c r="C37" s="61"/>
      <c r="D37" s="61"/>
      <c r="E37" s="61"/>
      <c r="F37" s="61"/>
      <c r="G37" s="61"/>
      <c r="H37" s="58"/>
    </row>
    <row r="38" spans="1:8" ht="15.75">
      <c r="A38" s="60" t="s">
        <v>97</v>
      </c>
      <c r="B38" s="57" t="s">
        <v>243</v>
      </c>
      <c r="C38" s="97"/>
      <c r="D38" s="97"/>
      <c r="E38" s="97"/>
      <c r="F38" s="97"/>
      <c r="G38" s="97"/>
      <c r="H38" s="60"/>
    </row>
    <row r="39" spans="1:8" ht="16.5" thickBot="1">
      <c r="A39" s="60" t="s">
        <v>242</v>
      </c>
      <c r="B39" s="57" t="s">
        <v>33</v>
      </c>
      <c r="C39" s="97"/>
      <c r="D39" s="97"/>
      <c r="E39" s="97"/>
      <c r="F39" s="97"/>
      <c r="G39" s="97"/>
      <c r="H39" s="60"/>
    </row>
    <row r="40" spans="1:8" ht="16.5" customHeight="1">
      <c r="A40" s="98"/>
      <c r="B40" s="101" t="s">
        <v>24</v>
      </c>
      <c r="C40" s="105">
        <f>C16+C32</f>
        <v>75.84332166000002</v>
      </c>
      <c r="D40" s="105">
        <f>D16+D32</f>
        <v>75.8430034</v>
      </c>
      <c r="E40" s="105">
        <f>E16+E32</f>
        <v>75.84331649</v>
      </c>
      <c r="F40" s="105">
        <f>F16+F32</f>
        <v>75.84299849</v>
      </c>
      <c r="G40" s="105">
        <f>G16+G32</f>
        <v>75.84331652</v>
      </c>
      <c r="H40" s="106">
        <f>C40+D40+E40+F40+G40</f>
        <v>379.21595656</v>
      </c>
    </row>
    <row r="41" spans="1:8" ht="16.5" customHeight="1">
      <c r="A41" s="99"/>
      <c r="B41" s="102" t="s">
        <v>230</v>
      </c>
      <c r="C41" s="107"/>
      <c r="D41" s="107"/>
      <c r="E41" s="107"/>
      <c r="F41" s="107"/>
      <c r="G41" s="107"/>
      <c r="H41" s="30"/>
    </row>
    <row r="42" spans="1:8" ht="16.5" customHeight="1">
      <c r="A42" s="99"/>
      <c r="B42" s="103" t="s">
        <v>231</v>
      </c>
      <c r="C42" s="107"/>
      <c r="D42" s="107"/>
      <c r="E42" s="107"/>
      <c r="F42" s="107"/>
      <c r="G42" s="107"/>
      <c r="H42" s="30"/>
    </row>
    <row r="43" spans="1:8" ht="16.5" customHeight="1" thickBot="1">
      <c r="A43" s="100"/>
      <c r="B43" s="104" t="s">
        <v>232</v>
      </c>
      <c r="C43" s="108"/>
      <c r="D43" s="108"/>
      <c r="E43" s="108"/>
      <c r="F43" s="108"/>
      <c r="G43" s="108"/>
      <c r="H43" s="109"/>
    </row>
    <row r="44" spans="1:8" ht="15.75">
      <c r="A44" s="25"/>
      <c r="B44" s="46"/>
      <c r="C44" s="25"/>
      <c r="D44" s="25"/>
      <c r="E44" s="25"/>
      <c r="F44" s="25"/>
      <c r="G44" s="25"/>
      <c r="H44" s="25"/>
    </row>
    <row r="45" spans="1:8" ht="30" customHeight="1">
      <c r="A45" s="975" t="s">
        <v>100</v>
      </c>
      <c r="B45" s="975"/>
      <c r="C45" s="975"/>
      <c r="D45" s="975"/>
      <c r="E45" s="975"/>
      <c r="F45" s="975"/>
      <c r="G45" s="975"/>
      <c r="H45" s="975"/>
    </row>
    <row r="46" spans="1:8" ht="30" customHeight="1">
      <c r="A46" s="975" t="s">
        <v>260</v>
      </c>
      <c r="B46" s="975"/>
      <c r="C46" s="975"/>
      <c r="D46" s="975"/>
      <c r="E46" s="975"/>
      <c r="F46" s="975"/>
      <c r="G46" s="975"/>
      <c r="H46" s="975"/>
    </row>
    <row r="47" spans="1:2" ht="15.75">
      <c r="A47" s="10"/>
      <c r="B47" s="25"/>
    </row>
    <row r="48" ht="15.75">
      <c r="A48" s="10"/>
    </row>
    <row r="49" ht="15.75">
      <c r="A49" s="10"/>
    </row>
    <row r="50" spans="1:8" ht="15.75">
      <c r="A50" s="26"/>
      <c r="B50" s="26"/>
      <c r="C50" s="26"/>
      <c r="D50" s="26"/>
      <c r="E50" s="26"/>
      <c r="F50" s="26"/>
      <c r="G50" s="26"/>
      <c r="H50" s="26"/>
    </row>
    <row r="51" ht="15.75">
      <c r="A51" s="10"/>
    </row>
    <row r="52" spans="1:8" ht="15.75">
      <c r="A52" s="163"/>
      <c r="C52" s="164"/>
      <c r="D52" s="164"/>
      <c r="F52" s="164"/>
      <c r="H52" s="165"/>
    </row>
    <row r="53" spans="3:6" ht="15.75">
      <c r="C53" s="111"/>
      <c r="D53" s="111"/>
      <c r="F53" s="111"/>
    </row>
    <row r="54" spans="4:6" ht="15.75">
      <c r="D54" s="110"/>
      <c r="F54" s="110"/>
    </row>
  </sheetData>
  <sheetProtection/>
  <mergeCells count="5">
    <mergeCell ref="A45:H45"/>
    <mergeCell ref="A6:H6"/>
    <mergeCell ref="A46:H46"/>
    <mergeCell ref="C11:H11"/>
    <mergeCell ref="D12:H12"/>
  </mergeCells>
  <printOptions/>
  <pageMargins left="0.75" right="0.75" top="1" bottom="1" header="0.5" footer="0.5"/>
  <pageSetup fitToHeight="1" fitToWidth="1" horizontalDpi="600" verticalDpi="600" orientation="portrait" paperSize="9" scale="75" r:id="rId1"/>
  <rowBreaks count="1" manualBreakCount="1">
    <brk id="4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1"/>
  <sheetViews>
    <sheetView view="pageBreakPreview" zoomScaleNormal="90" zoomScaleSheetLayoutView="100" zoomScalePageLayoutView="0" workbookViewId="0" topLeftCell="A1">
      <selection activeCell="D90" sqref="D90"/>
    </sheetView>
  </sheetViews>
  <sheetFormatPr defaultColWidth="9.00390625" defaultRowHeight="15.75"/>
  <cols>
    <col min="1" max="1" width="7.00390625" style="268" customWidth="1"/>
    <col min="2" max="2" width="53.75390625" style="268" customWidth="1"/>
    <col min="3" max="3" width="12.375" style="268" customWidth="1"/>
    <col min="4" max="4" width="12.375" style="269" customWidth="1"/>
    <col min="5" max="6" width="12.375" style="268" customWidth="1"/>
    <col min="7" max="7" width="10.50390625" style="268" customWidth="1"/>
    <col min="8" max="8" width="9.125" style="268" customWidth="1"/>
    <col min="9" max="16384" width="9.00390625" style="268" customWidth="1"/>
  </cols>
  <sheetData>
    <row r="1" ht="15.75">
      <c r="F1" s="218" t="s">
        <v>293</v>
      </c>
    </row>
    <row r="2" ht="15.75">
      <c r="F2" s="218" t="s">
        <v>221</v>
      </c>
    </row>
    <row r="3" ht="15.75">
      <c r="F3" s="395" t="s">
        <v>389</v>
      </c>
    </row>
    <row r="4" ht="12" customHeight="1">
      <c r="F4" s="218"/>
    </row>
    <row r="5" spans="1:8" ht="32.25" customHeight="1">
      <c r="A5" s="997" t="s">
        <v>499</v>
      </c>
      <c r="B5" s="997"/>
      <c r="C5" s="997"/>
      <c r="D5" s="997"/>
      <c r="E5" s="997"/>
      <c r="F5" s="997"/>
      <c r="H5" s="218"/>
    </row>
    <row r="6" spans="1:8" ht="12" customHeight="1">
      <c r="A6" s="393"/>
      <c r="B6" s="393"/>
      <c r="C6" s="393"/>
      <c r="D6" s="394"/>
      <c r="E6" s="393"/>
      <c r="F6" s="393"/>
      <c r="H6" s="218"/>
    </row>
    <row r="7" ht="15.75">
      <c r="F7" s="218" t="s">
        <v>222</v>
      </c>
    </row>
    <row r="8" spans="4:6" ht="15.75">
      <c r="D8" s="392"/>
      <c r="E8" s="69"/>
      <c r="F8" s="218" t="s">
        <v>492</v>
      </c>
    </row>
    <row r="9" spans="4:6" ht="15.75">
      <c r="D9" s="392"/>
      <c r="E9" s="69"/>
      <c r="F9" s="218"/>
    </row>
    <row r="10" spans="4:6" ht="15.75">
      <c r="D10" s="998" t="s">
        <v>484</v>
      </c>
      <c r="E10" s="999"/>
      <c r="F10" s="999"/>
    </row>
    <row r="11" spans="4:6" ht="15.75">
      <c r="D11" s="392"/>
      <c r="E11" s="69"/>
      <c r="F11" s="218" t="s">
        <v>644</v>
      </c>
    </row>
    <row r="12" ht="15.75">
      <c r="F12" s="218" t="s">
        <v>223</v>
      </c>
    </row>
    <row r="13" spans="2:6" ht="15.75">
      <c r="B13" s="269"/>
      <c r="C13" s="269"/>
      <c r="E13" s="269"/>
      <c r="F13" s="218"/>
    </row>
    <row r="14" spans="2:6" ht="16.5" thickBot="1">
      <c r="B14" s="269"/>
      <c r="C14" s="269"/>
      <c r="E14" s="269"/>
      <c r="F14" s="218" t="s">
        <v>82</v>
      </c>
    </row>
    <row r="15" spans="1:9" ht="15.75">
      <c r="A15" s="991" t="s">
        <v>0</v>
      </c>
      <c r="B15" s="993" t="s">
        <v>55</v>
      </c>
      <c r="C15" s="991" t="s">
        <v>520</v>
      </c>
      <c r="D15" s="996"/>
      <c r="E15" s="995" t="s">
        <v>374</v>
      </c>
      <c r="F15" s="996"/>
      <c r="I15" s="331"/>
    </row>
    <row r="16" spans="1:9" ht="32.25" thickBot="1">
      <c r="A16" s="992"/>
      <c r="B16" s="994"/>
      <c r="C16" s="391" t="s">
        <v>22</v>
      </c>
      <c r="D16" s="389" t="s">
        <v>23</v>
      </c>
      <c r="E16" s="390" t="s">
        <v>22</v>
      </c>
      <c r="F16" s="389" t="s">
        <v>465</v>
      </c>
      <c r="I16" s="331"/>
    </row>
    <row r="17" spans="1:9" ht="16.5" thickBot="1">
      <c r="A17" s="388">
        <v>1</v>
      </c>
      <c r="B17" s="387">
        <v>2</v>
      </c>
      <c r="C17" s="386">
        <v>3</v>
      </c>
      <c r="D17" s="384">
        <v>4</v>
      </c>
      <c r="E17" s="385">
        <v>5</v>
      </c>
      <c r="F17" s="384">
        <v>6</v>
      </c>
      <c r="I17" s="331"/>
    </row>
    <row r="18" spans="1:9" ht="15.75" customHeight="1">
      <c r="A18" s="320" t="s">
        <v>41</v>
      </c>
      <c r="B18" s="319" t="s">
        <v>57</v>
      </c>
      <c r="C18" s="318">
        <f>C20+C21+C22+C23</f>
        <v>480.117</v>
      </c>
      <c r="D18" s="361">
        <f>D20</f>
        <v>498.944</v>
      </c>
      <c r="E18" s="317">
        <f>E20+E21+E22+E23</f>
        <v>664.672</v>
      </c>
      <c r="F18" s="410">
        <f>F20+F21+F22+F23</f>
        <v>0</v>
      </c>
      <c r="I18" s="331"/>
    </row>
    <row r="19" spans="1:9" ht="15.75">
      <c r="A19" s="350"/>
      <c r="B19" s="349" t="s">
        <v>66</v>
      </c>
      <c r="C19" s="348"/>
      <c r="D19" s="347"/>
      <c r="E19" s="346"/>
      <c r="F19" s="351"/>
      <c r="I19" s="331"/>
    </row>
    <row r="20" spans="1:9" ht="33.75" customHeight="1">
      <c r="A20" s="350" t="s">
        <v>3</v>
      </c>
      <c r="B20" s="349" t="s">
        <v>309</v>
      </c>
      <c r="C20" s="348">
        <v>480.117</v>
      </c>
      <c r="D20" s="347">
        <v>498.944</v>
      </c>
      <c r="E20" s="346">
        <v>664.672</v>
      </c>
      <c r="F20" s="377">
        <v>0</v>
      </c>
      <c r="H20" s="305"/>
      <c r="I20" s="331"/>
    </row>
    <row r="21" spans="1:9" ht="33" customHeight="1">
      <c r="A21" s="330"/>
      <c r="B21" s="329" t="s">
        <v>356</v>
      </c>
      <c r="C21" s="348"/>
      <c r="D21" s="347"/>
      <c r="E21" s="346"/>
      <c r="F21" s="352"/>
      <c r="I21" s="331"/>
    </row>
    <row r="22" spans="1:9" ht="18" customHeight="1">
      <c r="A22" s="330"/>
      <c r="B22" s="329" t="s">
        <v>311</v>
      </c>
      <c r="C22" s="348"/>
      <c r="D22" s="347"/>
      <c r="E22" s="346"/>
      <c r="F22" s="352"/>
      <c r="I22" s="331"/>
    </row>
    <row r="23" spans="1:9" ht="16.5" thickBot="1">
      <c r="A23" s="344" t="s">
        <v>4</v>
      </c>
      <c r="B23" s="315" t="s">
        <v>310</v>
      </c>
      <c r="C23" s="314"/>
      <c r="D23" s="313"/>
      <c r="E23" s="312"/>
      <c r="F23" s="362"/>
      <c r="I23" s="331"/>
    </row>
    <row r="24" spans="1:9" ht="15.75">
      <c r="A24" s="383" t="s">
        <v>34</v>
      </c>
      <c r="B24" s="382" t="s">
        <v>167</v>
      </c>
      <c r="C24" s="381">
        <f>C25+C31+C32+C33+C34</f>
        <v>457.85400000000004</v>
      </c>
      <c r="D24" s="379">
        <f>D25+D31+D32+D33+D34</f>
        <v>632.6030000000001</v>
      </c>
      <c r="E24" s="380">
        <f>E25+E31+E32+E33+E34</f>
        <v>576.714</v>
      </c>
      <c r="F24" s="411">
        <f>F25+F31+F32+F33+F34</f>
        <v>0</v>
      </c>
      <c r="I24" s="331"/>
    </row>
    <row r="25" spans="1:9" ht="15.75">
      <c r="A25" s="356" t="s">
        <v>2</v>
      </c>
      <c r="B25" s="378" t="s">
        <v>58</v>
      </c>
      <c r="C25" s="527">
        <f>C28+C30</f>
        <v>149.167</v>
      </c>
      <c r="D25" s="347">
        <f>D28+D30</f>
        <v>180.096</v>
      </c>
      <c r="E25" s="528">
        <f>E28+E30</f>
        <v>61.679</v>
      </c>
      <c r="F25" s="347">
        <f>F28+F30</f>
        <v>0</v>
      </c>
      <c r="I25" s="331"/>
    </row>
    <row r="26" spans="1:9" ht="15.75">
      <c r="A26" s="350"/>
      <c r="B26" s="349" t="s">
        <v>66</v>
      </c>
      <c r="C26" s="355"/>
      <c r="D26" s="354"/>
      <c r="E26" s="353"/>
      <c r="F26" s="351"/>
      <c r="I26" s="331"/>
    </row>
    <row r="27" spans="1:9" ht="15.75">
      <c r="A27" s="350" t="s">
        <v>3</v>
      </c>
      <c r="B27" s="349" t="s">
        <v>188</v>
      </c>
      <c r="C27" s="355"/>
      <c r="D27" s="354"/>
      <c r="E27" s="353"/>
      <c r="F27" s="352"/>
      <c r="I27" s="331"/>
    </row>
    <row r="28" spans="1:9" ht="15.75">
      <c r="A28" s="350" t="s">
        <v>4</v>
      </c>
      <c r="B28" s="349" t="s">
        <v>189</v>
      </c>
      <c r="C28" s="355">
        <v>8.663</v>
      </c>
      <c r="D28" s="354">
        <v>16.776</v>
      </c>
      <c r="E28" s="792">
        <v>61.679</v>
      </c>
      <c r="F28" s="352">
        <v>0</v>
      </c>
      <c r="I28" s="331"/>
    </row>
    <row r="29" spans="1:9" ht="15.75">
      <c r="A29" s="350" t="s">
        <v>14</v>
      </c>
      <c r="B29" s="349" t="s">
        <v>190</v>
      </c>
      <c r="C29" s="355"/>
      <c r="D29" s="354"/>
      <c r="E29" s="792"/>
      <c r="F29" s="352"/>
      <c r="I29" s="331"/>
    </row>
    <row r="30" spans="1:9" ht="15.75">
      <c r="A30" s="350" t="s">
        <v>29</v>
      </c>
      <c r="B30" s="349" t="s">
        <v>323</v>
      </c>
      <c r="C30" s="355">
        <v>140.504</v>
      </c>
      <c r="D30" s="354">
        <v>163.32</v>
      </c>
      <c r="E30" s="792"/>
      <c r="F30" s="352">
        <v>0</v>
      </c>
      <c r="I30" s="331"/>
    </row>
    <row r="31" spans="1:9" ht="15.75">
      <c r="A31" s="356" t="s">
        <v>5</v>
      </c>
      <c r="B31" s="378" t="s">
        <v>59</v>
      </c>
      <c r="C31" s="348">
        <f>125.863+38.262</f>
        <v>164.125</v>
      </c>
      <c r="D31" s="347">
        <v>187.496</v>
      </c>
      <c r="E31" s="793">
        <v>222.866</v>
      </c>
      <c r="F31" s="377">
        <v>0</v>
      </c>
      <c r="I31" s="331"/>
    </row>
    <row r="32" spans="1:9" ht="15.75">
      <c r="A32" s="356" t="s">
        <v>60</v>
      </c>
      <c r="B32" s="378" t="s">
        <v>61</v>
      </c>
      <c r="C32" s="348">
        <v>24.879</v>
      </c>
      <c r="D32" s="347">
        <v>37.588</v>
      </c>
      <c r="E32" s="793">
        <v>33.874</v>
      </c>
      <c r="F32" s="351">
        <v>0</v>
      </c>
      <c r="I32" s="331"/>
    </row>
    <row r="33" spans="1:9" ht="15.75">
      <c r="A33" s="356" t="s">
        <v>62</v>
      </c>
      <c r="B33" s="378" t="s">
        <v>69</v>
      </c>
      <c r="C33" s="348">
        <v>2.917</v>
      </c>
      <c r="D33" s="347">
        <v>4.464</v>
      </c>
      <c r="E33" s="793">
        <v>8.778</v>
      </c>
      <c r="F33" s="351">
        <v>0</v>
      </c>
      <c r="I33" s="331"/>
    </row>
    <row r="34" spans="1:9" ht="15.75">
      <c r="A34" s="356" t="s">
        <v>68</v>
      </c>
      <c r="B34" s="378" t="s">
        <v>63</v>
      </c>
      <c r="C34" s="348">
        <v>116.766</v>
      </c>
      <c r="D34" s="347">
        <v>222.959</v>
      </c>
      <c r="E34" s="793">
        <v>249.517</v>
      </c>
      <c r="F34" s="377">
        <v>0</v>
      </c>
      <c r="I34" s="331"/>
    </row>
    <row r="35" spans="1:9" ht="15.75">
      <c r="A35" s="350"/>
      <c r="B35" s="349" t="s">
        <v>66</v>
      </c>
      <c r="C35" s="355"/>
      <c r="D35" s="354"/>
      <c r="E35" s="792"/>
      <c r="F35" s="352"/>
      <c r="I35" s="331"/>
    </row>
    <row r="36" spans="1:9" ht="15.75">
      <c r="A36" s="350" t="s">
        <v>13</v>
      </c>
      <c r="B36" s="349" t="s">
        <v>65</v>
      </c>
      <c r="C36" s="355">
        <v>70.265</v>
      </c>
      <c r="D36" s="354">
        <v>70.947</v>
      </c>
      <c r="E36" s="792">
        <v>95.412</v>
      </c>
      <c r="F36" s="352">
        <v>0</v>
      </c>
      <c r="I36" s="331"/>
    </row>
    <row r="37" spans="1:9" ht="15.75">
      <c r="A37" s="350" t="s">
        <v>70</v>
      </c>
      <c r="B37" s="349" t="s">
        <v>168</v>
      </c>
      <c r="C37" s="355">
        <v>25.48</v>
      </c>
      <c r="D37" s="354">
        <v>116.856</v>
      </c>
      <c r="E37" s="792">
        <v>135.676</v>
      </c>
      <c r="F37" s="352"/>
      <c r="I37" s="331"/>
    </row>
    <row r="38" spans="1:9" ht="16.5" thickBot="1">
      <c r="A38" s="330" t="s">
        <v>135</v>
      </c>
      <c r="B38" s="329" t="s">
        <v>169</v>
      </c>
      <c r="C38" s="328"/>
      <c r="D38" s="327"/>
      <c r="E38" s="794"/>
      <c r="F38" s="376"/>
      <c r="I38" s="331"/>
    </row>
    <row r="39" spans="1:9" ht="16.5" thickBot="1">
      <c r="A39" s="309" t="s">
        <v>35</v>
      </c>
      <c r="B39" s="308" t="s">
        <v>170</v>
      </c>
      <c r="C39" s="341">
        <f>C18-C24</f>
        <v>22.262999999999977</v>
      </c>
      <c r="D39" s="340">
        <f>D18-D24</f>
        <v>-133.65900000000005</v>
      </c>
      <c r="E39" s="795">
        <f>E18-E24</f>
        <v>87.95799999999997</v>
      </c>
      <c r="F39" s="306">
        <f>F18-F24</f>
        <v>0</v>
      </c>
      <c r="I39" s="331"/>
    </row>
    <row r="40" spans="1:9" ht="15.75">
      <c r="A40" s="320" t="s">
        <v>71</v>
      </c>
      <c r="B40" s="319" t="s">
        <v>72</v>
      </c>
      <c r="C40" s="318">
        <f>C41-C45</f>
        <v>0</v>
      </c>
      <c r="D40" s="361">
        <f>D41-D45</f>
        <v>0</v>
      </c>
      <c r="E40" s="796">
        <f>E41-E45</f>
        <v>-32.87</v>
      </c>
      <c r="F40" s="410">
        <f>F41-F45</f>
        <v>0</v>
      </c>
      <c r="I40" s="331"/>
    </row>
    <row r="41" spans="1:9" ht="15.75">
      <c r="A41" s="350" t="s">
        <v>2</v>
      </c>
      <c r="B41" s="349" t="s">
        <v>73</v>
      </c>
      <c r="C41" s="355"/>
      <c r="D41" s="354"/>
      <c r="E41" s="792"/>
      <c r="F41" s="352"/>
      <c r="I41" s="331"/>
    </row>
    <row r="42" spans="1:9" ht="15.75">
      <c r="A42" s="350"/>
      <c r="B42" s="349" t="s">
        <v>64</v>
      </c>
      <c r="C42" s="355"/>
      <c r="D42" s="354"/>
      <c r="E42" s="792"/>
      <c r="F42" s="352"/>
      <c r="I42" s="331"/>
    </row>
    <row r="43" spans="1:9" ht="31.5">
      <c r="A43" s="350" t="s">
        <v>3</v>
      </c>
      <c r="B43" s="349" t="s">
        <v>174</v>
      </c>
      <c r="C43" s="355"/>
      <c r="D43" s="354"/>
      <c r="E43" s="792"/>
      <c r="F43" s="352"/>
      <c r="I43" s="331"/>
    </row>
    <row r="44" spans="1:9" ht="15.75">
      <c r="A44" s="350" t="s">
        <v>4</v>
      </c>
      <c r="B44" s="375" t="s">
        <v>175</v>
      </c>
      <c r="C44" s="355"/>
      <c r="D44" s="354"/>
      <c r="E44" s="792"/>
      <c r="F44" s="352"/>
      <c r="I44" s="331"/>
    </row>
    <row r="45" spans="1:9" ht="15.75">
      <c r="A45" s="350" t="s">
        <v>5</v>
      </c>
      <c r="B45" s="349" t="s">
        <v>74</v>
      </c>
      <c r="C45" s="355"/>
      <c r="D45" s="354"/>
      <c r="E45" s="792">
        <v>32.87</v>
      </c>
      <c r="F45" s="354"/>
      <c r="I45" s="331"/>
    </row>
    <row r="46" spans="1:9" ht="15.75">
      <c r="A46" s="350"/>
      <c r="B46" s="349" t="s">
        <v>64</v>
      </c>
      <c r="C46" s="355"/>
      <c r="D46" s="354"/>
      <c r="E46" s="792"/>
      <c r="F46" s="352"/>
      <c r="I46" s="331"/>
    </row>
    <row r="47" spans="1:9" ht="16.5" thickBot="1">
      <c r="A47" s="344" t="s">
        <v>6</v>
      </c>
      <c r="B47" s="315" t="s">
        <v>176</v>
      </c>
      <c r="C47" s="365"/>
      <c r="D47" s="364"/>
      <c r="E47" s="797">
        <v>32.87</v>
      </c>
      <c r="F47" s="362">
        <v>0</v>
      </c>
      <c r="I47" s="331"/>
    </row>
    <row r="48" spans="1:9" ht="16.5" thickBot="1">
      <c r="A48" s="309" t="s">
        <v>75</v>
      </c>
      <c r="B48" s="308" t="s">
        <v>76</v>
      </c>
      <c r="C48" s="341">
        <f>C39+C40</f>
        <v>22.262999999999977</v>
      </c>
      <c r="D48" s="340">
        <f>D39</f>
        <v>-133.65900000000005</v>
      </c>
      <c r="E48" s="795">
        <f>E39+E40</f>
        <v>55.08799999999997</v>
      </c>
      <c r="F48" s="340">
        <f>F39</f>
        <v>0</v>
      </c>
      <c r="I48" s="331"/>
    </row>
    <row r="49" spans="1:9" ht="16.5" thickBot="1">
      <c r="A49" s="309" t="s">
        <v>77</v>
      </c>
      <c r="B49" s="308" t="s">
        <v>78</v>
      </c>
      <c r="C49" s="341">
        <f>C48*20%</f>
        <v>4.452599999999996</v>
      </c>
      <c r="D49" s="307">
        <f>D48*20%</f>
        <v>-26.73180000000001</v>
      </c>
      <c r="E49" s="795">
        <f>E48*20%</f>
        <v>11.017599999999995</v>
      </c>
      <c r="F49" s="307">
        <f>F48*20%</f>
        <v>0</v>
      </c>
      <c r="I49" s="331"/>
    </row>
    <row r="50" spans="1:9" ht="16.5" thickBot="1">
      <c r="A50" s="374" t="s">
        <v>79</v>
      </c>
      <c r="B50" s="373" t="s">
        <v>312</v>
      </c>
      <c r="C50" s="372">
        <f>C48-C49</f>
        <v>17.81039999999998</v>
      </c>
      <c r="D50" s="370">
        <f>D48-D49</f>
        <v>-106.92720000000004</v>
      </c>
      <c r="E50" s="371">
        <f>E48-E49</f>
        <v>44.07039999999998</v>
      </c>
      <c r="F50" s="412">
        <f>F48-F49</f>
        <v>0</v>
      </c>
      <c r="I50" s="331"/>
    </row>
    <row r="51" spans="1:9" ht="15.75">
      <c r="A51" s="320" t="s">
        <v>81</v>
      </c>
      <c r="B51" s="319" t="s">
        <v>186</v>
      </c>
      <c r="C51" s="318">
        <f>C53+C56</f>
        <v>29.650000000000002</v>
      </c>
      <c r="D51" s="361">
        <f>D53+D56</f>
        <v>31.999000000000002</v>
      </c>
      <c r="E51" s="317">
        <f>E53+E56</f>
        <v>44.071</v>
      </c>
      <c r="F51" s="410">
        <f>F53+F56</f>
        <v>0</v>
      </c>
      <c r="I51" s="331"/>
    </row>
    <row r="52" spans="1:9" ht="15.75">
      <c r="A52" s="350"/>
      <c r="B52" s="349" t="s">
        <v>66</v>
      </c>
      <c r="C52" s="355"/>
      <c r="D52" s="354"/>
      <c r="E52" s="353"/>
      <c r="F52" s="352"/>
      <c r="I52" s="331"/>
    </row>
    <row r="53" spans="1:9" ht="15.75">
      <c r="A53" s="350" t="s">
        <v>2</v>
      </c>
      <c r="B53" s="349" t="s">
        <v>177</v>
      </c>
      <c r="C53" s="355">
        <v>21.199</v>
      </c>
      <c r="D53" s="354">
        <v>21.199</v>
      </c>
      <c r="E53" s="353">
        <v>30.4</v>
      </c>
      <c r="F53" s="352">
        <v>0</v>
      </c>
      <c r="I53" s="331"/>
    </row>
    <row r="54" spans="1:9" ht="15.75">
      <c r="A54" s="369" t="s">
        <v>5</v>
      </c>
      <c r="B54" s="349" t="s">
        <v>178</v>
      </c>
      <c r="C54" s="355"/>
      <c r="D54" s="354"/>
      <c r="E54" s="353"/>
      <c r="F54" s="352"/>
      <c r="I54" s="331"/>
    </row>
    <row r="55" spans="1:9" ht="15.75">
      <c r="A55" s="350" t="s">
        <v>60</v>
      </c>
      <c r="B55" s="349" t="s">
        <v>179</v>
      </c>
      <c r="C55" s="355"/>
      <c r="D55" s="354"/>
      <c r="E55" s="353"/>
      <c r="F55" s="351"/>
      <c r="I55" s="331"/>
    </row>
    <row r="56" spans="1:9" ht="16.5" thickBot="1">
      <c r="A56" s="344" t="s">
        <v>62</v>
      </c>
      <c r="B56" s="315" t="s">
        <v>180</v>
      </c>
      <c r="C56" s="365">
        <v>8.451</v>
      </c>
      <c r="D56" s="364">
        <v>10.8</v>
      </c>
      <c r="E56" s="363">
        <v>13.671</v>
      </c>
      <c r="F56" s="409">
        <v>0</v>
      </c>
      <c r="I56" s="331"/>
    </row>
    <row r="57" spans="1:9" ht="15.75">
      <c r="A57" s="320" t="s">
        <v>120</v>
      </c>
      <c r="B57" s="319" t="s">
        <v>184</v>
      </c>
      <c r="C57" s="318"/>
      <c r="D57" s="361"/>
      <c r="E57" s="317"/>
      <c r="F57" s="368"/>
      <c r="I57" s="331"/>
    </row>
    <row r="58" spans="1:9" ht="15.75">
      <c r="A58" s="350" t="s">
        <v>2</v>
      </c>
      <c r="B58" s="366" t="s">
        <v>162</v>
      </c>
      <c r="C58" s="355"/>
      <c r="D58" s="354"/>
      <c r="E58" s="353"/>
      <c r="F58" s="352"/>
      <c r="I58" s="331"/>
    </row>
    <row r="59" spans="1:9" ht="15.75">
      <c r="A59" s="350" t="s">
        <v>5</v>
      </c>
      <c r="B59" s="349" t="s">
        <v>163</v>
      </c>
      <c r="C59" s="355"/>
      <c r="D59" s="354"/>
      <c r="E59" s="353"/>
      <c r="F59" s="352"/>
      <c r="I59" s="331"/>
    </row>
    <row r="60" spans="1:9" ht="16.5" thickBot="1">
      <c r="A60" s="344"/>
      <c r="B60" s="315" t="s">
        <v>164</v>
      </c>
      <c r="C60" s="365"/>
      <c r="D60" s="364"/>
      <c r="E60" s="363"/>
      <c r="F60" s="362"/>
      <c r="I60" s="331"/>
    </row>
    <row r="61" spans="1:9" ht="15.75">
      <c r="A61" s="320" t="s">
        <v>84</v>
      </c>
      <c r="B61" s="319" t="s">
        <v>185</v>
      </c>
      <c r="C61" s="318"/>
      <c r="D61" s="361"/>
      <c r="E61" s="317"/>
      <c r="F61" s="367"/>
      <c r="I61" s="331"/>
    </row>
    <row r="62" spans="1:9" ht="15.75">
      <c r="A62" s="350" t="s">
        <v>2</v>
      </c>
      <c r="B62" s="366" t="s">
        <v>165</v>
      </c>
      <c r="C62" s="355"/>
      <c r="D62" s="354"/>
      <c r="E62" s="353"/>
      <c r="F62" s="352"/>
      <c r="I62" s="331"/>
    </row>
    <row r="63" spans="1:9" ht="15.75">
      <c r="A63" s="350" t="s">
        <v>5</v>
      </c>
      <c r="B63" s="349" t="s">
        <v>166</v>
      </c>
      <c r="C63" s="355"/>
      <c r="D63" s="354"/>
      <c r="E63" s="353"/>
      <c r="F63" s="352"/>
      <c r="I63" s="331"/>
    </row>
    <row r="64" spans="1:9" ht="16.5" thickBot="1">
      <c r="A64" s="344"/>
      <c r="B64" s="315" t="s">
        <v>164</v>
      </c>
      <c r="C64" s="365"/>
      <c r="D64" s="364"/>
      <c r="E64" s="363"/>
      <c r="F64" s="362"/>
      <c r="I64" s="331"/>
    </row>
    <row r="65" spans="1:9" ht="15.75">
      <c r="A65" s="320" t="s">
        <v>87</v>
      </c>
      <c r="B65" s="319" t="s">
        <v>85</v>
      </c>
      <c r="C65" s="318"/>
      <c r="D65" s="361">
        <v>95</v>
      </c>
      <c r="E65" s="317"/>
      <c r="F65" s="361"/>
      <c r="I65" s="331"/>
    </row>
    <row r="66" spans="1:9" ht="15.75">
      <c r="A66" s="356"/>
      <c r="B66" s="349" t="s">
        <v>86</v>
      </c>
      <c r="C66" s="355"/>
      <c r="D66" s="354"/>
      <c r="E66" s="353"/>
      <c r="F66" s="354"/>
      <c r="I66" s="331"/>
    </row>
    <row r="67" spans="1:9" ht="15.75">
      <c r="A67" s="350" t="s">
        <v>2</v>
      </c>
      <c r="B67" s="349" t="s">
        <v>181</v>
      </c>
      <c r="C67" s="355"/>
      <c r="D67" s="354"/>
      <c r="E67" s="353"/>
      <c r="F67" s="354"/>
      <c r="I67" s="331"/>
    </row>
    <row r="68" spans="1:9" ht="15.75">
      <c r="A68" s="350" t="s">
        <v>3</v>
      </c>
      <c r="B68" s="349" t="s">
        <v>94</v>
      </c>
      <c r="C68" s="348"/>
      <c r="D68" s="347"/>
      <c r="E68" s="346"/>
      <c r="F68" s="347"/>
      <c r="I68" s="331"/>
    </row>
    <row r="69" spans="1:9" ht="16.5" thickBot="1">
      <c r="A69" s="344" t="s">
        <v>5</v>
      </c>
      <c r="B69" s="315" t="s">
        <v>390</v>
      </c>
      <c r="C69" s="314"/>
      <c r="D69" s="313"/>
      <c r="E69" s="312"/>
      <c r="F69" s="313"/>
      <c r="I69" s="331"/>
    </row>
    <row r="70" spans="1:9" ht="15.75">
      <c r="A70" s="320" t="s">
        <v>89</v>
      </c>
      <c r="B70" s="319" t="s">
        <v>88</v>
      </c>
      <c r="C70" s="360"/>
      <c r="D70" s="359"/>
      <c r="E70" s="358"/>
      <c r="F70" s="357"/>
      <c r="I70" s="331"/>
    </row>
    <row r="71" spans="1:9" ht="15.75">
      <c r="A71" s="356"/>
      <c r="B71" s="349" t="s">
        <v>123</v>
      </c>
      <c r="C71" s="355"/>
      <c r="D71" s="354"/>
      <c r="E71" s="353"/>
      <c r="F71" s="352"/>
      <c r="I71" s="331"/>
    </row>
    <row r="72" spans="1:9" ht="15.75">
      <c r="A72" s="350" t="s">
        <v>2</v>
      </c>
      <c r="B72" s="349" t="s">
        <v>183</v>
      </c>
      <c r="C72" s="348"/>
      <c r="D72" s="347"/>
      <c r="E72" s="346"/>
      <c r="F72" s="351"/>
      <c r="I72" s="331"/>
    </row>
    <row r="73" spans="1:9" ht="15.75">
      <c r="A73" s="350" t="s">
        <v>3</v>
      </c>
      <c r="B73" s="349" t="s">
        <v>94</v>
      </c>
      <c r="C73" s="348"/>
      <c r="D73" s="347"/>
      <c r="E73" s="346"/>
      <c r="F73" s="345"/>
      <c r="I73" s="331"/>
    </row>
    <row r="74" spans="1:9" ht="16.5" thickBot="1">
      <c r="A74" s="344" t="s">
        <v>5</v>
      </c>
      <c r="B74" s="315" t="s">
        <v>182</v>
      </c>
      <c r="C74" s="314"/>
      <c r="D74" s="313"/>
      <c r="E74" s="312"/>
      <c r="F74" s="343"/>
      <c r="I74" s="331"/>
    </row>
    <row r="75" spans="1:9" ht="16.5" thickBot="1">
      <c r="A75" s="309" t="s">
        <v>90</v>
      </c>
      <c r="B75" s="308" t="s">
        <v>122</v>
      </c>
      <c r="C75" s="341"/>
      <c r="D75" s="340"/>
      <c r="E75" s="339"/>
      <c r="F75" s="342"/>
      <c r="I75" s="331"/>
    </row>
    <row r="76" spans="1:9" ht="16.5" thickBot="1">
      <c r="A76" s="309" t="s">
        <v>91</v>
      </c>
      <c r="B76" s="308" t="s">
        <v>191</v>
      </c>
      <c r="C76" s="341"/>
      <c r="D76" s="340"/>
      <c r="E76" s="339"/>
      <c r="F76" s="338"/>
      <c r="I76" s="331"/>
    </row>
    <row r="77" spans="1:9" ht="15.75">
      <c r="A77" s="337" t="s">
        <v>2</v>
      </c>
      <c r="B77" s="336" t="s">
        <v>192</v>
      </c>
      <c r="C77" s="335"/>
      <c r="D77" s="334"/>
      <c r="E77" s="333"/>
      <c r="F77" s="332"/>
      <c r="I77" s="331"/>
    </row>
    <row r="78" spans="1:6" ht="16.5" thickBot="1">
      <c r="A78" s="330" t="s">
        <v>5</v>
      </c>
      <c r="B78" s="329" t="s">
        <v>193</v>
      </c>
      <c r="C78" s="328"/>
      <c r="D78" s="327"/>
      <c r="E78" s="326"/>
      <c r="F78" s="325"/>
    </row>
    <row r="79" spans="1:6" ht="16.5" thickBot="1">
      <c r="A79" s="309" t="s">
        <v>171</v>
      </c>
      <c r="B79" s="308" t="s">
        <v>196</v>
      </c>
      <c r="C79" s="324"/>
      <c r="D79" s="323"/>
      <c r="E79" s="322"/>
      <c r="F79" s="321"/>
    </row>
    <row r="80" spans="1:6" ht="15.75">
      <c r="A80" s="320" t="s">
        <v>172</v>
      </c>
      <c r="B80" s="319" t="s">
        <v>121</v>
      </c>
      <c r="C80" s="318">
        <f>C53</f>
        <v>21.199</v>
      </c>
      <c r="D80" s="519">
        <v>21.199</v>
      </c>
      <c r="E80" s="317">
        <f>E53</f>
        <v>30.4</v>
      </c>
      <c r="F80" s="410">
        <f>F53</f>
        <v>0</v>
      </c>
    </row>
    <row r="81" spans="1:6" ht="16.5" thickBot="1">
      <c r="A81" s="316"/>
      <c r="B81" s="315" t="s">
        <v>94</v>
      </c>
      <c r="C81" s="314"/>
      <c r="D81" s="313"/>
      <c r="E81" s="312"/>
      <c r="F81" s="311"/>
    </row>
    <row r="82" spans="1:10" ht="48" thickBot="1">
      <c r="A82" s="309" t="s">
        <v>172</v>
      </c>
      <c r="B82" s="308" t="s">
        <v>305</v>
      </c>
      <c r="C82" s="310">
        <f>C18+C41+C59+C62+C65+C75+C78+C79</f>
        <v>480.117</v>
      </c>
      <c r="D82" s="518">
        <f>D18+D41+D59+D62+D65+D75+D78+D79</f>
        <v>593.944</v>
      </c>
      <c r="E82" s="518">
        <f>E18+E41+E59+E62+E65+E75+E78+E79</f>
        <v>664.672</v>
      </c>
      <c r="F82" s="310">
        <f>F18+F41+F59+F62+F65+F75+F78+F79</f>
        <v>0</v>
      </c>
      <c r="G82" s="305"/>
      <c r="H82" s="305"/>
      <c r="I82" s="305"/>
      <c r="J82" s="305"/>
    </row>
    <row r="83" spans="1:10" ht="48" thickBot="1">
      <c r="A83" s="309" t="s">
        <v>173</v>
      </c>
      <c r="B83" s="308" t="s">
        <v>306</v>
      </c>
      <c r="C83" s="310">
        <f>C24-C32+C45+C58+C63+C49+C51+C77+C80-C53</f>
        <v>467.0776</v>
      </c>
      <c r="D83" s="518">
        <f>D24-D32+D45+D58+D63+D49+D51+D77+D80-D53</f>
        <v>600.2822000000001</v>
      </c>
      <c r="E83" s="518">
        <f>E24-E32+E45+E58+E63+E49+E51+E77+E80-E53</f>
        <v>630.7986000000001</v>
      </c>
      <c r="F83" s="310">
        <f>F24-F32+F45+F58+F63+F49+F51+F77+F80-F53</f>
        <v>0</v>
      </c>
      <c r="G83" s="305"/>
      <c r="H83" s="305"/>
      <c r="I83" s="305"/>
      <c r="J83" s="305"/>
    </row>
    <row r="84" spans="1:10" ht="32.25" thickBot="1">
      <c r="A84" s="309"/>
      <c r="B84" s="308" t="s">
        <v>187</v>
      </c>
      <c r="C84" s="307">
        <f>C82-C83</f>
        <v>13.0394</v>
      </c>
      <c r="D84" s="306">
        <f>D82-D83</f>
        <v>-6.338200000000143</v>
      </c>
      <c r="E84" s="306">
        <f>E82-E83</f>
        <v>33.87339999999995</v>
      </c>
      <c r="F84" s="307">
        <f>F82-F83</f>
        <v>0</v>
      </c>
      <c r="G84" s="305"/>
      <c r="H84" s="305"/>
      <c r="I84" s="305"/>
      <c r="J84" s="305"/>
    </row>
    <row r="85" spans="1:6" ht="16.5" thickBot="1">
      <c r="A85" s="304"/>
      <c r="B85" s="303"/>
      <c r="C85" s="301"/>
      <c r="D85" s="302"/>
      <c r="E85" s="301"/>
      <c r="F85" s="300"/>
    </row>
    <row r="86" spans="1:6" ht="15.75">
      <c r="A86" s="299"/>
      <c r="B86" s="298" t="s">
        <v>92</v>
      </c>
      <c r="C86" s="297"/>
      <c r="D86" s="296"/>
      <c r="E86" s="295"/>
      <c r="F86" s="294"/>
    </row>
    <row r="87" spans="1:6" ht="15.75">
      <c r="A87" s="293" t="s">
        <v>2</v>
      </c>
      <c r="B87" s="292" t="s">
        <v>93</v>
      </c>
      <c r="C87" s="291"/>
      <c r="D87" s="290"/>
      <c r="E87" s="289"/>
      <c r="F87" s="288"/>
    </row>
    <row r="88" spans="1:6" ht="15.75">
      <c r="A88" s="287" t="s">
        <v>245</v>
      </c>
      <c r="B88" s="286" t="s">
        <v>95</v>
      </c>
      <c r="C88" s="285"/>
      <c r="D88" s="284"/>
      <c r="E88" s="283"/>
      <c r="F88" s="282"/>
    </row>
    <row r="89" spans="1:6" ht="16.5" thickBot="1">
      <c r="A89" s="281" t="s">
        <v>246</v>
      </c>
      <c r="B89" s="280" t="s">
        <v>249</v>
      </c>
      <c r="C89" s="279"/>
      <c r="D89" s="278"/>
      <c r="E89" s="277"/>
      <c r="F89" s="276"/>
    </row>
    <row r="90" spans="3:6" ht="15.75">
      <c r="C90" s="270"/>
      <c r="D90" s="275"/>
      <c r="E90" s="270"/>
      <c r="F90" s="270"/>
    </row>
    <row r="91" spans="1:6" ht="15.75">
      <c r="A91" s="274" t="s">
        <v>96</v>
      </c>
      <c r="B91" s="273"/>
      <c r="C91" s="272"/>
      <c r="D91" s="271"/>
      <c r="E91" s="270"/>
      <c r="F91" s="270"/>
    </row>
  </sheetData>
  <sheetProtection/>
  <mergeCells count="6">
    <mergeCell ref="A15:A16"/>
    <mergeCell ref="B15:B16"/>
    <mergeCell ref="E15:F15"/>
    <mergeCell ref="C15:D15"/>
    <mergeCell ref="A5:F5"/>
    <mergeCell ref="D10:F10"/>
  </mergeCells>
  <printOptions/>
  <pageMargins left="0.75" right="0.75" top="1" bottom="1" header="0.5" footer="0.5"/>
  <pageSetup fitToHeight="3" horizontalDpi="600" verticalDpi="600" orientation="portrait" paperSize="9" scale="70" r:id="rId1"/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38"/>
  <sheetViews>
    <sheetView zoomScalePageLayoutView="0" workbookViewId="0" topLeftCell="C8">
      <selection activeCell="I125" sqref="I125"/>
    </sheetView>
  </sheetViews>
  <sheetFormatPr defaultColWidth="9.00390625" defaultRowHeight="15.75"/>
  <cols>
    <col min="1" max="1" width="13.50390625" style="1" customWidth="1"/>
    <col min="2" max="2" width="39.00390625" style="1" customWidth="1"/>
    <col min="3" max="3" width="12.625" style="1" customWidth="1"/>
    <col min="4" max="5" width="14.00390625" style="1" customWidth="1"/>
    <col min="6" max="8" width="12.625" style="1" customWidth="1"/>
    <col min="9" max="9" width="13.50390625" style="1" customWidth="1"/>
    <col min="10" max="12" width="12.625" style="1" customWidth="1"/>
    <col min="13" max="16384" width="9.00390625" style="1" customWidth="1"/>
  </cols>
  <sheetData>
    <row r="1" ht="15.75">
      <c r="I1" s="218" t="s">
        <v>428</v>
      </c>
    </row>
    <row r="2" ht="15.75">
      <c r="I2" s="218" t="s">
        <v>221</v>
      </c>
    </row>
    <row r="3" ht="15.75">
      <c r="I3" s="218" t="s">
        <v>389</v>
      </c>
    </row>
    <row r="4" ht="15.75">
      <c r="I4" s="218"/>
    </row>
    <row r="5" spans="1:9" ht="35.25" customHeight="1">
      <c r="A5" s="1000" t="s">
        <v>500</v>
      </c>
      <c r="B5" s="1000"/>
      <c r="C5" s="1000"/>
      <c r="D5" s="1000"/>
      <c r="E5" s="1000"/>
      <c r="F5" s="1000"/>
      <c r="G5" s="1000"/>
      <c r="H5" s="1000"/>
      <c r="I5" s="1000"/>
    </row>
    <row r="7" ht="15.75">
      <c r="I7" s="2" t="s">
        <v>222</v>
      </c>
    </row>
    <row r="8" spans="5:9" ht="15.75">
      <c r="E8" s="941" t="s">
        <v>492</v>
      </c>
      <c r="F8" s="941"/>
      <c r="G8" s="941"/>
      <c r="H8" s="941"/>
      <c r="I8" s="941"/>
    </row>
    <row r="9" ht="15.75">
      <c r="I9" s="2"/>
    </row>
    <row r="10" spans="6:9" ht="15.75" customHeight="1">
      <c r="F10" s="942" t="s">
        <v>484</v>
      </c>
      <c r="G10" s="942"/>
      <c r="H10" s="942"/>
      <c r="I10" s="942"/>
    </row>
    <row r="11" ht="15.75">
      <c r="I11" s="2" t="s">
        <v>690</v>
      </c>
    </row>
    <row r="12" ht="15.75">
      <c r="I12" s="2" t="s">
        <v>223</v>
      </c>
    </row>
    <row r="13" ht="15.75">
      <c r="I13" s="2"/>
    </row>
    <row r="14" spans="1:9" ht="44.25" customHeight="1">
      <c r="A14" s="951" t="s">
        <v>501</v>
      </c>
      <c r="B14" s="951"/>
      <c r="C14" s="951"/>
      <c r="D14" s="951"/>
      <c r="E14" s="951"/>
      <c r="F14" s="951"/>
      <c r="G14" s="951"/>
      <c r="H14" s="951"/>
      <c r="I14" s="951"/>
    </row>
    <row r="15" ht="16.5" thickBot="1">
      <c r="I15" s="2"/>
    </row>
    <row r="16" spans="1:9" ht="42.75" customHeight="1">
      <c r="A16" s="1001" t="s">
        <v>15</v>
      </c>
      <c r="B16" s="956" t="s">
        <v>36</v>
      </c>
      <c r="C16" s="956" t="s">
        <v>427</v>
      </c>
      <c r="D16" s="959" t="s">
        <v>642</v>
      </c>
      <c r="E16" s="960"/>
      <c r="F16" s="960"/>
      <c r="G16" s="960"/>
      <c r="H16" s="961"/>
      <c r="I16" s="1004" t="s">
        <v>426</v>
      </c>
    </row>
    <row r="17" spans="1:9" ht="36" customHeight="1">
      <c r="A17" s="1002"/>
      <c r="B17" s="957"/>
      <c r="C17" s="957"/>
      <c r="D17" s="205" t="s">
        <v>643</v>
      </c>
      <c r="E17" s="205" t="s">
        <v>18</v>
      </c>
      <c r="F17" s="205" t="s">
        <v>19</v>
      </c>
      <c r="G17" s="205" t="s">
        <v>20</v>
      </c>
      <c r="H17" s="205" t="s">
        <v>21</v>
      </c>
      <c r="I17" s="1005"/>
    </row>
    <row r="18" spans="1:9" ht="31.5" customHeight="1" thickBot="1">
      <c r="A18" s="1003"/>
      <c r="B18" s="958"/>
      <c r="C18" s="958"/>
      <c r="D18" s="45" t="s">
        <v>425</v>
      </c>
      <c r="E18" s="45" t="s">
        <v>22</v>
      </c>
      <c r="F18" s="45" t="s">
        <v>22</v>
      </c>
      <c r="G18" s="45" t="s">
        <v>22</v>
      </c>
      <c r="H18" s="45" t="s">
        <v>22</v>
      </c>
      <c r="I18" s="1006"/>
    </row>
    <row r="19" spans="1:9" ht="23.25" customHeight="1">
      <c r="A19" s="31"/>
      <c r="B19" s="32" t="s">
        <v>37</v>
      </c>
      <c r="C19" s="400">
        <v>0</v>
      </c>
      <c r="D19" s="403">
        <f>D20</f>
        <v>75.8431844088</v>
      </c>
      <c r="E19" s="404">
        <f>E20</f>
        <v>18.9608304897</v>
      </c>
      <c r="F19" s="404">
        <f>F20</f>
        <v>18.9607846397</v>
      </c>
      <c r="G19" s="404">
        <f>G20</f>
        <v>18.9607846397</v>
      </c>
      <c r="H19" s="404">
        <f>H20</f>
        <v>18.9607846397</v>
      </c>
      <c r="I19" s="405">
        <v>0</v>
      </c>
    </row>
    <row r="20" spans="1:9" ht="31.5">
      <c r="A20" s="21" t="s">
        <v>2</v>
      </c>
      <c r="B20" s="19" t="s">
        <v>118</v>
      </c>
      <c r="C20" s="400">
        <v>0</v>
      </c>
      <c r="D20" s="406">
        <f>E20+F20+G20+H20</f>
        <v>75.8431844088</v>
      </c>
      <c r="E20" s="220">
        <f>E21</f>
        <v>18.9608304897</v>
      </c>
      <c r="F20" s="220">
        <f>F21</f>
        <v>18.9607846397</v>
      </c>
      <c r="G20" s="220">
        <f>G21</f>
        <v>18.9607846397</v>
      </c>
      <c r="H20" s="220">
        <f>H21</f>
        <v>18.9607846397</v>
      </c>
      <c r="I20" s="219">
        <v>0</v>
      </c>
    </row>
    <row r="21" spans="1:9" ht="39" customHeight="1">
      <c r="A21" s="47" t="s">
        <v>3</v>
      </c>
      <c r="B21" s="19" t="s">
        <v>115</v>
      </c>
      <c r="C21" s="400">
        <v>0</v>
      </c>
      <c r="D21" s="406">
        <f>SUM(D22:D55)</f>
        <v>75.8433219588</v>
      </c>
      <c r="E21" s="220">
        <f aca="true" t="shared" si="0" ref="E21:E28">D21/4</f>
        <v>18.9608304897</v>
      </c>
      <c r="F21" s="220">
        <f>SUM(F22:F55)</f>
        <v>18.9607846397</v>
      </c>
      <c r="G21" s="220">
        <f>SUM(G22:G55)</f>
        <v>18.9607846397</v>
      </c>
      <c r="H21" s="220">
        <f>SUM(H22:H55)</f>
        <v>18.9607846397</v>
      </c>
      <c r="I21" s="219">
        <v>0</v>
      </c>
    </row>
    <row r="22" spans="1:9" ht="84" customHeight="1">
      <c r="A22" s="13" t="s">
        <v>369</v>
      </c>
      <c r="B22" s="3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22" s="400">
        <v>0</v>
      </c>
      <c r="D22" s="406">
        <f>'1 приложение 1.1'!AD21</f>
        <v>27.976183399999996</v>
      </c>
      <c r="E22" s="221">
        <f t="shared" si="0"/>
        <v>6.994045849999999</v>
      </c>
      <c r="F22" s="221">
        <v>6.994</v>
      </c>
      <c r="G22" s="221">
        <v>6.994</v>
      </c>
      <c r="H22" s="221">
        <v>6.994</v>
      </c>
      <c r="I22" s="219">
        <v>0</v>
      </c>
    </row>
    <row r="23" spans="1:9" ht="74.25" customHeight="1">
      <c r="A23" s="13" t="s">
        <v>348</v>
      </c>
      <c r="B23" s="3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23" s="400">
        <v>0</v>
      </c>
      <c r="D23" s="406">
        <f>'1 приложение 1.1'!AD22</f>
        <v>19.687887</v>
      </c>
      <c r="E23" s="221">
        <f t="shared" si="0"/>
        <v>4.92197175</v>
      </c>
      <c r="F23" s="221">
        <v>4.92197175</v>
      </c>
      <c r="G23" s="221">
        <v>4.92197175</v>
      </c>
      <c r="H23" s="221">
        <v>4.92197175</v>
      </c>
      <c r="I23" s="219">
        <v>0</v>
      </c>
    </row>
    <row r="24" spans="1:9" ht="80.25" customHeight="1">
      <c r="A24" s="13" t="s">
        <v>347</v>
      </c>
      <c r="B24" s="3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24" s="400">
        <v>0</v>
      </c>
      <c r="D24" s="406">
        <f>'1 приложение 1.1'!AD23</f>
        <v>3.6837712</v>
      </c>
      <c r="E24" s="221">
        <f t="shared" si="0"/>
        <v>0.9209428</v>
      </c>
      <c r="F24" s="221">
        <v>0.9209428</v>
      </c>
      <c r="G24" s="221">
        <v>0.9209428</v>
      </c>
      <c r="H24" s="221">
        <v>0.9209428</v>
      </c>
      <c r="I24" s="219">
        <v>0</v>
      </c>
    </row>
    <row r="25" spans="1:9" ht="50.25" customHeight="1">
      <c r="A25" s="13" t="s">
        <v>375</v>
      </c>
      <c r="B25" s="3" t="str">
        <f>'Формат ФСТ'!B18</f>
        <v>Замена оборудования РУ-6кВ РТП-1526, по адресу: г. Короолев, ул. Сакко и Ванцетти, д. 11 Е</v>
      </c>
      <c r="C25" s="400">
        <v>0</v>
      </c>
      <c r="D25" s="406">
        <f>'1 приложение 1.1'!AD24</f>
        <v>13.233334199999998</v>
      </c>
      <c r="E25" s="221">
        <f t="shared" si="0"/>
        <v>3.3083335499999995</v>
      </c>
      <c r="F25" s="221">
        <v>3.3083335499999995</v>
      </c>
      <c r="G25" s="221">
        <v>3.3083335499999995</v>
      </c>
      <c r="H25" s="221">
        <v>3.3083335499999995</v>
      </c>
      <c r="I25" s="219">
        <v>0</v>
      </c>
    </row>
    <row r="26" spans="1:9" ht="68.25" customHeight="1">
      <c r="A26" s="13" t="s">
        <v>376</v>
      </c>
      <c r="B26" s="3" t="str">
        <f>'Формат ФСТ'!B19</f>
        <v>Реконструкция кабельной линии 10 кВ РП-1536 ТП-315, по адресу: г. Короолев, ул. Калининградская</v>
      </c>
      <c r="C26" s="400">
        <v>0</v>
      </c>
      <c r="D26" s="406">
        <f>'1 приложение 1.1'!AD25</f>
        <v>1.1251474875999998</v>
      </c>
      <c r="E26" s="221">
        <f t="shared" si="0"/>
        <v>0.28128687189999996</v>
      </c>
      <c r="F26" s="221">
        <v>0.28128687189999996</v>
      </c>
      <c r="G26" s="221">
        <v>0.28128687189999996</v>
      </c>
      <c r="H26" s="221">
        <v>0.28128687189999996</v>
      </c>
      <c r="I26" s="219">
        <v>0</v>
      </c>
    </row>
    <row r="27" spans="1:9" ht="69.75" customHeight="1">
      <c r="A27" s="13" t="s">
        <v>377</v>
      </c>
      <c r="B27" s="3" t="str">
        <f>'Формат ФСТ'!B20</f>
        <v>Реконструкция кабельной линии 10 кВ ТП-315 ТП-419, по адресу: г. Королев, ул. Калининградская</v>
      </c>
      <c r="C27" s="400">
        <v>0</v>
      </c>
      <c r="D27" s="406">
        <f>'1 приложение 1.1'!AD26</f>
        <v>3.3212478712</v>
      </c>
      <c r="E27" s="221">
        <f t="shared" si="0"/>
        <v>0.8303119678</v>
      </c>
      <c r="F27" s="221">
        <v>0.8303119678</v>
      </c>
      <c r="G27" s="221">
        <v>0.8303119678</v>
      </c>
      <c r="H27" s="221">
        <v>0.8303119678</v>
      </c>
      <c r="I27" s="219">
        <v>0</v>
      </c>
    </row>
    <row r="28" spans="1:9" ht="42.75" customHeight="1">
      <c r="A28" s="13" t="s">
        <v>378</v>
      </c>
      <c r="B28" s="3" t="str">
        <f>'Формат ФСТ'!B21</f>
        <v>Реконструкция КРУН-2, по адресу: мкр. Первомайский, ул. Советская</v>
      </c>
      <c r="C28" s="400">
        <v>0</v>
      </c>
      <c r="D28" s="406">
        <f>'1 приложение 1.1'!AD27</f>
        <v>6.8157508</v>
      </c>
      <c r="E28" s="221">
        <f t="shared" si="0"/>
        <v>1.7039377</v>
      </c>
      <c r="F28" s="221">
        <v>1.7039377</v>
      </c>
      <c r="G28" s="221">
        <v>1.7039377</v>
      </c>
      <c r="H28" s="221">
        <v>1.7039377</v>
      </c>
      <c r="I28" s="219">
        <v>0</v>
      </c>
    </row>
    <row r="29" spans="1:9" ht="58.5" customHeight="1">
      <c r="A29" s="13" t="s">
        <v>538</v>
      </c>
      <c r="B29" s="3" t="str">
        <f>'Формат ФСТ'!B22</f>
        <v>Строительство линии 237 ТП-303 КТП-305 взамен выбывающих основных фондов, по адресу: пос. Образцово</v>
      </c>
      <c r="C29" s="400">
        <v>0</v>
      </c>
      <c r="D29" s="406">
        <f>'1 приложение 1.1'!AD28</f>
        <v>0</v>
      </c>
      <c r="E29" s="221">
        <v>0</v>
      </c>
      <c r="F29" s="221">
        <v>0</v>
      </c>
      <c r="G29" s="221">
        <v>0</v>
      </c>
      <c r="H29" s="221">
        <v>0</v>
      </c>
      <c r="I29" s="219">
        <v>0</v>
      </c>
    </row>
    <row r="30" spans="1:9" ht="75.75" customHeight="1">
      <c r="A30" s="13" t="s">
        <v>379</v>
      </c>
      <c r="B30" s="3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30" s="687">
        <v>0</v>
      </c>
      <c r="D30" s="406">
        <f>'1 приложение 1.1'!AD29</f>
        <v>0</v>
      </c>
      <c r="E30" s="221">
        <v>0</v>
      </c>
      <c r="F30" s="221">
        <v>0</v>
      </c>
      <c r="G30" s="221">
        <v>0</v>
      </c>
      <c r="H30" s="221">
        <v>0</v>
      </c>
      <c r="I30" s="219">
        <v>0</v>
      </c>
    </row>
    <row r="31" spans="1:9" ht="66" customHeight="1">
      <c r="A31" s="13" t="s">
        <v>380</v>
      </c>
      <c r="B31" s="3" t="str">
        <f>'Формат ФСТ'!B24</f>
        <v>Строительство линии 712 А ТП-310-КТП-1160 взамен выбывающих основных фондов, по адресу: пос. Образцово</v>
      </c>
      <c r="C31" s="687">
        <v>0</v>
      </c>
      <c r="D31" s="406">
        <f>'1 приложение 1.1'!AD30</f>
        <v>0</v>
      </c>
      <c r="E31" s="221">
        <v>0</v>
      </c>
      <c r="F31" s="221">
        <v>0</v>
      </c>
      <c r="G31" s="221">
        <v>0</v>
      </c>
      <c r="H31" s="221">
        <v>0</v>
      </c>
      <c r="I31" s="219">
        <v>0</v>
      </c>
    </row>
    <row r="32" spans="1:9" ht="46.5" customHeight="1">
      <c r="A32" s="13" t="s">
        <v>381</v>
      </c>
      <c r="B32" s="3" t="str">
        <f>'Формат ФСТ'!B25</f>
        <v>Замена оборудования РУ-6кВ ТП-330, по адресу: мкр. Болшево ул. Московская</v>
      </c>
      <c r="C32" s="687">
        <v>0</v>
      </c>
      <c r="D32" s="406">
        <f>'1 приложение 1.1'!AD31</f>
        <v>0</v>
      </c>
      <c r="E32" s="221">
        <v>0</v>
      </c>
      <c r="F32" s="221">
        <v>0</v>
      </c>
      <c r="G32" s="221">
        <v>0</v>
      </c>
      <c r="H32" s="221">
        <v>0</v>
      </c>
      <c r="I32" s="219">
        <v>0</v>
      </c>
    </row>
    <row r="33" spans="1:9" ht="92.25" customHeight="1">
      <c r="A33" s="13" t="s">
        <v>382</v>
      </c>
      <c r="B33" s="3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33" s="687">
        <v>0</v>
      </c>
      <c r="D33" s="406">
        <f>'1 приложение 1.1'!AD32</f>
        <v>0</v>
      </c>
      <c r="E33" s="221">
        <v>0</v>
      </c>
      <c r="F33" s="221">
        <v>0</v>
      </c>
      <c r="G33" s="221">
        <v>0</v>
      </c>
      <c r="H33" s="221">
        <v>0</v>
      </c>
      <c r="I33" s="219">
        <v>0</v>
      </c>
    </row>
    <row r="34" spans="1:9" ht="92.25" customHeight="1">
      <c r="A34" s="13" t="s">
        <v>539</v>
      </c>
      <c r="B34" s="3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C34" s="687">
        <v>0</v>
      </c>
      <c r="D34" s="406">
        <f>'1 приложение 1.1'!AD33</f>
        <v>0</v>
      </c>
      <c r="E34" s="221">
        <v>0</v>
      </c>
      <c r="F34" s="221">
        <v>0</v>
      </c>
      <c r="G34" s="221">
        <v>0</v>
      </c>
      <c r="H34" s="221">
        <v>0</v>
      </c>
      <c r="I34" s="219">
        <v>0</v>
      </c>
    </row>
    <row r="35" spans="1:9" ht="63.75" customHeight="1">
      <c r="A35" s="13" t="s">
        <v>383</v>
      </c>
      <c r="B35" s="3" t="str">
        <f>'Формат ФСТ'!B28</f>
        <v>Строительство БКТП и КЛ-6кВ, взамен выбывающих основных фондов в пос .Болшево, ул.Станционная</v>
      </c>
      <c r="C35" s="687">
        <v>0</v>
      </c>
      <c r="D35" s="406">
        <f>'1 приложение 1.1'!AD34</f>
        <v>0</v>
      </c>
      <c r="E35" s="221">
        <v>0</v>
      </c>
      <c r="F35" s="221">
        <v>0</v>
      </c>
      <c r="G35" s="221">
        <v>0</v>
      </c>
      <c r="H35" s="221">
        <v>0</v>
      </c>
      <c r="I35" s="219">
        <v>0</v>
      </c>
    </row>
    <row r="36" spans="1:9" ht="87" customHeight="1">
      <c r="A36" s="13" t="s">
        <v>384</v>
      </c>
      <c r="B36" s="3" t="str">
        <f>'Формат ФСТ'!B29</f>
        <v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v>
      </c>
      <c r="C36" s="687">
        <v>0</v>
      </c>
      <c r="D36" s="406">
        <f>'1 приложение 1.1'!AD35</f>
        <v>0</v>
      </c>
      <c r="E36" s="221">
        <v>0</v>
      </c>
      <c r="F36" s="221">
        <v>0</v>
      </c>
      <c r="G36" s="221">
        <v>0</v>
      </c>
      <c r="H36" s="221">
        <v>0</v>
      </c>
      <c r="I36" s="219">
        <v>0</v>
      </c>
    </row>
    <row r="37" spans="1:9" ht="48" customHeight="1">
      <c r="A37" s="13" t="s">
        <v>385</v>
      </c>
      <c r="B37" s="3" t="str">
        <f>'Формат ФСТ'!B30</f>
        <v>Реконструкция РУ-10 кВ РП-1523, по адресу: г. Королев, пр-т Космонавтов,д. 21 Б</v>
      </c>
      <c r="C37" s="687">
        <v>0</v>
      </c>
      <c r="D37" s="406">
        <f>'1 приложение 1.1'!AD36</f>
        <v>0</v>
      </c>
      <c r="E37" s="221">
        <v>0</v>
      </c>
      <c r="F37" s="688">
        <v>0</v>
      </c>
      <c r="G37" s="688">
        <v>0</v>
      </c>
      <c r="H37" s="688">
        <v>0</v>
      </c>
      <c r="I37" s="219">
        <v>0</v>
      </c>
    </row>
    <row r="38" spans="1:9" ht="45.75" customHeight="1">
      <c r="A38" s="13" t="s">
        <v>386</v>
      </c>
      <c r="B38" s="3" t="str">
        <f>'Формат ФСТ'!B31</f>
        <v>Реконструкция РУ-10 кВ ТП-400, по адресу: г. Королев, ул. Мичурина,д. 21 Г</v>
      </c>
      <c r="C38" s="687">
        <v>0</v>
      </c>
      <c r="D38" s="406">
        <f>'1 приложение 1.1'!AD37</f>
        <v>0</v>
      </c>
      <c r="E38" s="221">
        <v>0</v>
      </c>
      <c r="F38" s="221">
        <v>0</v>
      </c>
      <c r="G38" s="221">
        <v>0</v>
      </c>
      <c r="H38" s="221">
        <v>0</v>
      </c>
      <c r="I38" s="219">
        <v>0</v>
      </c>
    </row>
    <row r="39" spans="1:9" ht="40.5" customHeight="1">
      <c r="A39" s="13" t="s">
        <v>540</v>
      </c>
      <c r="B39" s="3" t="str">
        <f>'Формат ФСТ'!B32</f>
        <v>Реконструкция РУ-10 кВ РП-1522, по адресу: г. Королев, ул. Мичурина,д. 21 Д</v>
      </c>
      <c r="C39" s="687">
        <v>0</v>
      </c>
      <c r="D39" s="406">
        <f>'1 приложение 1.1'!AD38</f>
        <v>0</v>
      </c>
      <c r="E39" s="221">
        <v>0</v>
      </c>
      <c r="F39" s="221">
        <v>0</v>
      </c>
      <c r="G39" s="221">
        <v>0</v>
      </c>
      <c r="H39" s="221">
        <v>0</v>
      </c>
      <c r="I39" s="219">
        <v>0</v>
      </c>
    </row>
    <row r="40" spans="1:9" ht="47.25" customHeight="1">
      <c r="A40" s="13" t="s">
        <v>541</v>
      </c>
      <c r="B40" s="3" t="str">
        <f>'Формат ФСТ'!B33</f>
        <v>Реконструкция РУ-10 кВ РП-1548, по адресу: г. Королев, пр-т Космонавтов,д. 41 Б</v>
      </c>
      <c r="C40" s="687">
        <v>0</v>
      </c>
      <c r="D40" s="406">
        <f>'1 приложение 1.1'!AD39</f>
        <v>0</v>
      </c>
      <c r="E40" s="221">
        <v>0</v>
      </c>
      <c r="F40" s="221">
        <v>0</v>
      </c>
      <c r="G40" s="221">
        <v>0</v>
      </c>
      <c r="H40" s="221">
        <v>0</v>
      </c>
      <c r="I40" s="219">
        <v>0</v>
      </c>
    </row>
    <row r="41" spans="1:9" ht="55.5" customHeight="1">
      <c r="A41" s="13" t="s">
        <v>542</v>
      </c>
      <c r="B41" s="3" t="str">
        <f>'Формат ФСТ'!B34</f>
        <v>Реконструкция РУ-10 кВ РП-1545, по адресу: г. Королев, пр-т Космонавтов,д. 40 Б</v>
      </c>
      <c r="C41" s="687">
        <v>0</v>
      </c>
      <c r="D41" s="406">
        <f>'1 приложение 1.1'!AD40</f>
        <v>0</v>
      </c>
      <c r="E41" s="221">
        <v>0</v>
      </c>
      <c r="F41" s="221">
        <v>0</v>
      </c>
      <c r="G41" s="221">
        <v>0</v>
      </c>
      <c r="H41" s="221">
        <v>0</v>
      </c>
      <c r="I41" s="219">
        <v>0</v>
      </c>
    </row>
    <row r="42" spans="1:9" ht="51.75" customHeight="1">
      <c r="A42" s="13" t="s">
        <v>543</v>
      </c>
      <c r="B42" s="3" t="str">
        <f>'Формат ФСТ'!B35</f>
        <v>Реконструкция РУ-6 кВ РП-1528, по адресу: г. Королев, ул. Мичурина,д. 21 Г</v>
      </c>
      <c r="C42" s="687">
        <v>0</v>
      </c>
      <c r="D42" s="406">
        <f>'1 приложение 1.1'!AD41</f>
        <v>0</v>
      </c>
      <c r="E42" s="221">
        <v>0</v>
      </c>
      <c r="F42" s="221">
        <v>0</v>
      </c>
      <c r="G42" s="221">
        <v>0</v>
      </c>
      <c r="H42" s="221">
        <v>0</v>
      </c>
      <c r="I42" s="219">
        <v>0</v>
      </c>
    </row>
    <row r="43" spans="1:9" ht="44.25" customHeight="1">
      <c r="A43" s="13" t="s">
        <v>544</v>
      </c>
      <c r="B43" s="3" t="str">
        <f>'Формат ФСТ'!B36</f>
        <v>Реконструкция РУ-10 кВ РП-1549, по адресу: г. Королев, ул. Аржакова,д. 16 Б</v>
      </c>
      <c r="C43" s="687">
        <v>0</v>
      </c>
      <c r="D43" s="406">
        <f>'1 приложение 1.1'!AD42</f>
        <v>0</v>
      </c>
      <c r="E43" s="221">
        <v>0</v>
      </c>
      <c r="F43" s="221">
        <v>0</v>
      </c>
      <c r="G43" s="221">
        <v>0</v>
      </c>
      <c r="H43" s="221">
        <v>0</v>
      </c>
      <c r="I43" s="219">
        <v>0</v>
      </c>
    </row>
    <row r="44" spans="1:9" ht="38.25" customHeight="1">
      <c r="A44" s="13" t="s">
        <v>545</v>
      </c>
      <c r="B44" s="3" t="str">
        <f>'Формат ФСТ'!B37</f>
        <v>Реконструкция РУ-6кВ РП-1542,  по адресу: мкр.Болшево, ул.Б.Комитетская</v>
      </c>
      <c r="C44" s="687">
        <v>0</v>
      </c>
      <c r="D44" s="406">
        <f>'1 приложение 1.1'!AD43</f>
        <v>0</v>
      </c>
      <c r="E44" s="221">
        <v>0</v>
      </c>
      <c r="F44" s="688">
        <v>0</v>
      </c>
      <c r="G44" s="688">
        <v>0</v>
      </c>
      <c r="H44" s="688">
        <v>0</v>
      </c>
      <c r="I44" s="219">
        <v>0</v>
      </c>
    </row>
    <row r="45" spans="1:9" ht="35.25" customHeight="1">
      <c r="A45" s="13" t="s">
        <v>546</v>
      </c>
      <c r="B45" s="3" t="str">
        <f>'Формат ФСТ'!B38</f>
        <v>Реконструкция РУ-6 кВ РП-1539 ,по адресу: Цветочное хозяйство</v>
      </c>
      <c r="C45" s="687">
        <v>0</v>
      </c>
      <c r="D45" s="406">
        <f>'1 приложение 1.1'!AD44</f>
        <v>0</v>
      </c>
      <c r="E45" s="221">
        <v>0</v>
      </c>
      <c r="F45" s="688">
        <v>0</v>
      </c>
      <c r="G45" s="688">
        <v>0</v>
      </c>
      <c r="H45" s="688">
        <v>0</v>
      </c>
      <c r="I45" s="219">
        <v>0</v>
      </c>
    </row>
    <row r="46" spans="1:9" ht="50.25" customHeight="1">
      <c r="A46" s="13" t="s">
        <v>547</v>
      </c>
      <c r="B46" s="3" t="str">
        <f>'Формат ФСТ'!B39</f>
        <v>Реконструкция РУ-6кВ РП-1535 ,по адресу: мкр.Болшево, ул. Советская.</v>
      </c>
      <c r="C46" s="687">
        <v>0</v>
      </c>
      <c r="D46" s="406">
        <f>'1 приложение 1.1'!AD45</f>
        <v>0</v>
      </c>
      <c r="E46" s="221">
        <v>0</v>
      </c>
      <c r="F46" s="221">
        <v>0</v>
      </c>
      <c r="G46" s="221">
        <f>D46</f>
        <v>0</v>
      </c>
      <c r="H46" s="221">
        <v>0</v>
      </c>
      <c r="I46" s="219">
        <v>0</v>
      </c>
    </row>
    <row r="47" spans="1:9" ht="37.5" customHeight="1">
      <c r="A47" s="13" t="s">
        <v>548</v>
      </c>
      <c r="B47" s="3" t="str">
        <f>'Формат ФСТ'!B40</f>
        <v>Реконструкция РУ-6 кВ РП-1521 ,по адресу: Московская область, мкр.Первомайский, ул.Советская</v>
      </c>
      <c r="C47" s="687">
        <v>0</v>
      </c>
      <c r="D47" s="406">
        <f>'1 приложение 1.1'!AD46</f>
        <v>0</v>
      </c>
      <c r="E47" s="221">
        <v>0</v>
      </c>
      <c r="F47" s="221">
        <f>D47</f>
        <v>0</v>
      </c>
      <c r="G47" s="221">
        <v>0</v>
      </c>
      <c r="H47" s="221">
        <v>0</v>
      </c>
      <c r="I47" s="219">
        <v>0</v>
      </c>
    </row>
    <row r="48" spans="1:9" ht="30" customHeight="1">
      <c r="A48" s="13" t="s">
        <v>578</v>
      </c>
      <c r="B48" s="3" t="str">
        <f>'Формат ФСТ'!B41</f>
        <v>Приобретение высоковольтной лаборатории</v>
      </c>
      <c r="C48" s="687">
        <v>0</v>
      </c>
      <c r="D48" s="406">
        <f>'1 приложение 1.1'!AD47</f>
        <v>0</v>
      </c>
      <c r="E48" s="221">
        <v>0</v>
      </c>
      <c r="F48" s="688">
        <f>'приложение 1.3'!BS51*1.18</f>
        <v>0</v>
      </c>
      <c r="G48" s="221">
        <v>0</v>
      </c>
      <c r="H48" s="221">
        <f>D48</f>
        <v>0</v>
      </c>
      <c r="I48" s="219">
        <v>0</v>
      </c>
    </row>
    <row r="49" spans="1:9" ht="36.75" customHeight="1">
      <c r="A49" s="13" t="s">
        <v>579</v>
      </c>
      <c r="B49" s="3" t="str">
        <f>'Формат ФСТ'!B42</f>
        <v>Приобретение автобуса ПАЗ-32053</v>
      </c>
      <c r="C49" s="687">
        <v>0</v>
      </c>
      <c r="D49" s="406">
        <f>'1 приложение 1.1'!AD48</f>
        <v>0</v>
      </c>
      <c r="E49" s="221">
        <v>0</v>
      </c>
      <c r="F49" s="221">
        <v>0</v>
      </c>
      <c r="G49" s="221">
        <f>D49</f>
        <v>0</v>
      </c>
      <c r="H49" s="221">
        <v>0</v>
      </c>
      <c r="I49" s="219">
        <v>0</v>
      </c>
    </row>
    <row r="50" spans="1:9" ht="35.25" customHeight="1">
      <c r="A50" s="13" t="s">
        <v>580</v>
      </c>
      <c r="B50" s="3" t="str">
        <f>'Формат ФСТ'!B43</f>
        <v>Приобретение ГАЗ 2752</v>
      </c>
      <c r="C50" s="687">
        <v>0</v>
      </c>
      <c r="D50" s="406">
        <f>'1 приложение 1.1'!AD49</f>
        <v>0</v>
      </c>
      <c r="E50" s="221">
        <v>0</v>
      </c>
      <c r="F50" s="688">
        <f>D50</f>
        <v>0</v>
      </c>
      <c r="G50" s="221">
        <v>0</v>
      </c>
      <c r="H50" s="221">
        <v>0</v>
      </c>
      <c r="I50" s="219">
        <v>0</v>
      </c>
    </row>
    <row r="51" spans="1:9" ht="38.25" customHeight="1">
      <c r="A51" s="13" t="s">
        <v>581</v>
      </c>
      <c r="B51" s="3" t="str">
        <f>'Формат ФСТ'!B44</f>
        <v>Приобретение МАЗ-5340В3</v>
      </c>
      <c r="C51" s="687">
        <v>0</v>
      </c>
      <c r="D51" s="406">
        <f>'1 приложение 1.1'!AD50</f>
        <v>0</v>
      </c>
      <c r="E51" s="221">
        <v>0</v>
      </c>
      <c r="F51" s="221">
        <v>0</v>
      </c>
      <c r="G51" s="221">
        <v>0</v>
      </c>
      <c r="H51" s="221">
        <v>0</v>
      </c>
      <c r="I51" s="219">
        <v>0</v>
      </c>
    </row>
    <row r="52" spans="1:9" ht="37.5" customHeight="1">
      <c r="A52" s="13" t="s">
        <v>582</v>
      </c>
      <c r="B52" s="3" t="str">
        <f>'Формат ФСТ'!B45</f>
        <v>Приобретение автоподъемника АПТ-18 на ГАЗ-3309</v>
      </c>
      <c r="C52" s="687">
        <v>0</v>
      </c>
      <c r="D52" s="406">
        <f>'1 приложение 1.1'!AD51</f>
        <v>0</v>
      </c>
      <c r="E52" s="688">
        <v>0</v>
      </c>
      <c r="F52" s="688">
        <v>0</v>
      </c>
      <c r="G52" s="688">
        <v>0</v>
      </c>
      <c r="H52" s="688">
        <v>0</v>
      </c>
      <c r="I52" s="219">
        <v>0</v>
      </c>
    </row>
    <row r="53" spans="1:9" ht="37.5" customHeight="1">
      <c r="A53" s="13" t="s">
        <v>583</v>
      </c>
      <c r="B53" s="3" t="str">
        <f>'Формат ФСТ'!B46</f>
        <v>Приобретение LADA KALINA 21941</v>
      </c>
      <c r="C53" s="687">
        <v>0</v>
      </c>
      <c r="D53" s="406">
        <f>'1 приложение 1.1'!AD52</f>
        <v>0</v>
      </c>
      <c r="E53" s="688">
        <v>0</v>
      </c>
      <c r="F53" s="688">
        <v>0</v>
      </c>
      <c r="G53" s="688">
        <v>0</v>
      </c>
      <c r="H53" s="688">
        <v>0</v>
      </c>
      <c r="I53" s="219">
        <v>0</v>
      </c>
    </row>
    <row r="54" spans="1:9" ht="37.5" customHeight="1">
      <c r="A54" s="13" t="s">
        <v>584</v>
      </c>
      <c r="B54" s="3" t="str">
        <f>'Формат ФСТ'!B47</f>
        <v>Приобретение LADA Largus</v>
      </c>
      <c r="C54" s="687">
        <v>0</v>
      </c>
      <c r="D54" s="406">
        <f>'1 приложение 1.1'!AD53</f>
        <v>0</v>
      </c>
      <c r="E54" s="688">
        <v>0</v>
      </c>
      <c r="F54" s="688">
        <v>0</v>
      </c>
      <c r="G54" s="688">
        <v>0</v>
      </c>
      <c r="H54" s="688">
        <v>0</v>
      </c>
      <c r="I54" s="219">
        <v>0</v>
      </c>
    </row>
    <row r="55" spans="1:9" ht="104.25" customHeight="1">
      <c r="A55" s="13" t="s">
        <v>585</v>
      </c>
      <c r="B55" s="3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C55" s="687">
        <v>0</v>
      </c>
      <c r="D55" s="406">
        <f>'1 приложение 1.1'!AD54</f>
        <v>0</v>
      </c>
      <c r="E55" s="688">
        <v>0</v>
      </c>
      <c r="F55" s="688">
        <v>0</v>
      </c>
      <c r="G55" s="688">
        <v>0</v>
      </c>
      <c r="H55" s="688">
        <v>0</v>
      </c>
      <c r="I55" s="219">
        <v>0</v>
      </c>
    </row>
    <row r="56" spans="1:9" ht="15.75">
      <c r="A56" s="946" t="s">
        <v>92</v>
      </c>
      <c r="B56" s="947"/>
      <c r="C56" s="401"/>
      <c r="D56" s="407"/>
      <c r="E56" s="217"/>
      <c r="F56" s="217"/>
      <c r="G56" s="217"/>
      <c r="H56" s="216"/>
      <c r="I56" s="215"/>
    </row>
    <row r="57" spans="1:9" ht="31.5">
      <c r="A57" s="44"/>
      <c r="B57" s="43" t="s">
        <v>114</v>
      </c>
      <c r="C57" s="402"/>
      <c r="D57" s="496"/>
      <c r="E57" s="216"/>
      <c r="F57" s="216"/>
      <c r="G57" s="216"/>
      <c r="H57" s="216"/>
      <c r="I57" s="215"/>
    </row>
    <row r="58" spans="1:9" ht="15.75">
      <c r="A58" s="40">
        <v>1</v>
      </c>
      <c r="B58" s="8" t="s">
        <v>38</v>
      </c>
      <c r="C58" s="401"/>
      <c r="D58" s="407"/>
      <c r="E58" s="217"/>
      <c r="F58" s="217"/>
      <c r="G58" s="217"/>
      <c r="H58" s="216"/>
      <c r="I58" s="215"/>
    </row>
    <row r="59" spans="1:9" ht="15.75">
      <c r="A59" s="40">
        <v>2</v>
      </c>
      <c r="B59" s="8" t="s">
        <v>40</v>
      </c>
      <c r="C59" s="401"/>
      <c r="D59" s="407"/>
      <c r="E59" s="217"/>
      <c r="F59" s="217"/>
      <c r="G59" s="217"/>
      <c r="H59" s="216"/>
      <c r="I59" s="215"/>
    </row>
    <row r="60" spans="1:10" s="451" customFormat="1" ht="16.5" thickBot="1">
      <c r="A60" s="35" t="s">
        <v>39</v>
      </c>
      <c r="B60" s="36"/>
      <c r="C60" s="74"/>
      <c r="D60" s="408"/>
      <c r="E60" s="214"/>
      <c r="F60" s="214"/>
      <c r="G60" s="214"/>
      <c r="H60" s="214"/>
      <c r="I60" s="213"/>
      <c r="J60" s="1"/>
    </row>
    <row r="61" spans="1:9" ht="15.75">
      <c r="A61" s="33"/>
      <c r="B61" s="33"/>
      <c r="C61" s="22"/>
      <c r="D61" s="22"/>
      <c r="E61" s="22"/>
      <c r="F61" s="22"/>
      <c r="G61" s="22"/>
      <c r="H61" s="22"/>
      <c r="I61" s="22"/>
    </row>
    <row r="62" spans="1:9" ht="15.75" customHeight="1">
      <c r="A62" s="948" t="s">
        <v>424</v>
      </c>
      <c r="B62" s="948"/>
      <c r="C62" s="948"/>
      <c r="D62" s="948"/>
      <c r="E62" s="948"/>
      <c r="F62" s="948"/>
      <c r="G62" s="948"/>
      <c r="H62" s="948"/>
      <c r="I62" s="948"/>
    </row>
    <row r="63" spans="1:9" ht="15.75" customHeight="1">
      <c r="A63" s="948" t="s">
        <v>423</v>
      </c>
      <c r="B63" s="948"/>
      <c r="C63" s="948"/>
      <c r="D63" s="948"/>
      <c r="E63" s="948"/>
      <c r="F63" s="948"/>
      <c r="G63" s="948"/>
      <c r="H63" s="948"/>
      <c r="I63" s="948"/>
    </row>
    <row r="64" spans="1:9" ht="15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.75" customHeight="1" thickBot="1">
      <c r="A65" s="22"/>
      <c r="B65" s="22"/>
      <c r="C65" s="22"/>
      <c r="D65" s="22"/>
      <c r="E65" s="22"/>
      <c r="F65" s="22"/>
      <c r="G65" s="22"/>
      <c r="H65" s="22"/>
      <c r="I65" s="22"/>
    </row>
    <row r="66" spans="1:7" ht="15.75">
      <c r="A66" s="520"/>
      <c r="B66" s="521"/>
      <c r="C66" s="521" t="s">
        <v>17</v>
      </c>
      <c r="D66" s="521" t="s">
        <v>18</v>
      </c>
      <c r="E66" s="521" t="s">
        <v>19</v>
      </c>
      <c r="F66" s="521" t="s">
        <v>20</v>
      </c>
      <c r="G66" s="522" t="s">
        <v>21</v>
      </c>
    </row>
    <row r="67" spans="1:7" ht="15.75">
      <c r="A67" s="447"/>
      <c r="B67" s="205"/>
      <c r="C67" s="205" t="s">
        <v>415</v>
      </c>
      <c r="D67" s="205" t="s">
        <v>22</v>
      </c>
      <c r="E67" s="205" t="s">
        <v>22</v>
      </c>
      <c r="F67" s="205" t="s">
        <v>22</v>
      </c>
      <c r="G67" s="399" t="s">
        <v>22</v>
      </c>
    </row>
    <row r="68" spans="1:7" ht="15.75">
      <c r="A68" s="13">
        <v>1</v>
      </c>
      <c r="B68" s="3" t="s">
        <v>25</v>
      </c>
      <c r="C68" s="81">
        <f>D19</f>
        <v>75.8431844088</v>
      </c>
      <c r="D68" s="81">
        <f>E19</f>
        <v>18.9608304897</v>
      </c>
      <c r="E68" s="81">
        <f>F19</f>
        <v>18.9607846397</v>
      </c>
      <c r="F68" s="81">
        <f>G19</f>
        <v>18.9607846397</v>
      </c>
      <c r="G68" s="535">
        <f>H19</f>
        <v>18.9607846397</v>
      </c>
    </row>
    <row r="69" spans="1:7" ht="15.75">
      <c r="A69" s="61" t="s">
        <v>3</v>
      </c>
      <c r="B69" s="3" t="s">
        <v>26</v>
      </c>
      <c r="C69" s="80">
        <f>SUM(D69:G69)</f>
        <v>30.399885092203398</v>
      </c>
      <c r="D69" s="80">
        <f>D68/1.18-D75</f>
        <v>7.600000415000002</v>
      </c>
      <c r="E69" s="80">
        <f>E68/1.18-E75</f>
        <v>7.599961559067799</v>
      </c>
      <c r="F69" s="80">
        <f>F68/1.18-F75</f>
        <v>7.599961559067799</v>
      </c>
      <c r="G69" s="536">
        <f>G68/1.18-G75</f>
        <v>7.599961559067799</v>
      </c>
    </row>
    <row r="70" spans="1:7" ht="36.75" customHeight="1">
      <c r="A70" s="61" t="s">
        <v>27</v>
      </c>
      <c r="B70" s="3" t="s">
        <v>422</v>
      </c>
      <c r="C70" s="80">
        <f>'8 приложение 4.2'!C18</f>
        <v>30.40000166</v>
      </c>
      <c r="D70" s="80">
        <f>D69</f>
        <v>7.600000415000002</v>
      </c>
      <c r="E70" s="80">
        <f>E69</f>
        <v>7.599961559067799</v>
      </c>
      <c r="F70" s="80">
        <f>F69</f>
        <v>7.599961559067799</v>
      </c>
      <c r="G70" s="536">
        <f>G69</f>
        <v>7.599961559067799</v>
      </c>
    </row>
    <row r="71" spans="1:7" ht="31.5">
      <c r="A71" s="61" t="s">
        <v>42</v>
      </c>
      <c r="B71" s="3" t="s">
        <v>421</v>
      </c>
      <c r="C71" s="80"/>
      <c r="D71" s="80"/>
      <c r="E71" s="80"/>
      <c r="F71" s="80"/>
      <c r="G71" s="536"/>
    </row>
    <row r="72" spans="1:7" ht="47.25">
      <c r="A72" s="61" t="s">
        <v>46</v>
      </c>
      <c r="B72" s="3" t="s">
        <v>420</v>
      </c>
      <c r="C72" s="81"/>
      <c r="D72" s="81"/>
      <c r="E72" s="81"/>
      <c r="F72" s="81"/>
      <c r="G72" s="536"/>
    </row>
    <row r="73" spans="1:7" ht="31.5">
      <c r="A73" s="61" t="s">
        <v>47</v>
      </c>
      <c r="B73" s="3" t="s">
        <v>419</v>
      </c>
      <c r="C73" s="81"/>
      <c r="D73" s="81"/>
      <c r="E73" s="81"/>
      <c r="F73" s="81"/>
      <c r="G73" s="536"/>
    </row>
    <row r="74" spans="1:7" ht="31.5">
      <c r="A74" s="61" t="s">
        <v>48</v>
      </c>
      <c r="B74" s="3" t="s">
        <v>418</v>
      </c>
      <c r="C74" s="222"/>
      <c r="D74" s="222"/>
      <c r="E74" s="222"/>
      <c r="F74" s="222"/>
      <c r="G74" s="536"/>
    </row>
    <row r="75" spans="1:7" ht="15.75">
      <c r="A75" s="61" t="s">
        <v>4</v>
      </c>
      <c r="B75" s="3" t="s">
        <v>28</v>
      </c>
      <c r="C75" s="80">
        <f>'8 приложение 4.2'!C25</f>
        <v>33.874</v>
      </c>
      <c r="D75" s="80">
        <f>C75/4</f>
        <v>8.4685</v>
      </c>
      <c r="E75" s="80">
        <f>D75</f>
        <v>8.4685</v>
      </c>
      <c r="F75" s="80">
        <f>D75</f>
        <v>8.4685</v>
      </c>
      <c r="G75" s="536">
        <f>D75</f>
        <v>8.4685</v>
      </c>
    </row>
    <row r="76" spans="1:7" ht="15.75">
      <c r="A76" s="61" t="s">
        <v>14</v>
      </c>
      <c r="B76" s="3" t="s">
        <v>352</v>
      </c>
      <c r="C76" s="80">
        <f>'8 приложение 4.2'!C28</f>
        <v>11.56932</v>
      </c>
      <c r="D76" s="148">
        <f>ROUND((D69+D75)*0.18,5)</f>
        <v>2.89233</v>
      </c>
      <c r="E76" s="148">
        <f>ROUND((E69+E75)*0.18,5)</f>
        <v>2.89232</v>
      </c>
      <c r="F76" s="148">
        <f>ROUND((F69+F75)*0.18,5)</f>
        <v>2.89232</v>
      </c>
      <c r="G76" s="537">
        <f>ROUND((G69+G75)*0.18,5)</f>
        <v>2.89232</v>
      </c>
    </row>
    <row r="77" spans="1:7" ht="15.75">
      <c r="A77" s="61" t="s">
        <v>29</v>
      </c>
      <c r="B77" s="3" t="s">
        <v>30</v>
      </c>
      <c r="C77" s="222"/>
      <c r="D77" s="222"/>
      <c r="E77" s="222"/>
      <c r="F77" s="222"/>
      <c r="G77" s="536"/>
    </row>
    <row r="78" spans="1:7" ht="15.75">
      <c r="A78" s="61" t="s">
        <v>31</v>
      </c>
      <c r="B78" s="3" t="s">
        <v>417</v>
      </c>
      <c r="C78" s="222"/>
      <c r="D78" s="222"/>
      <c r="E78" s="222"/>
      <c r="F78" s="222"/>
      <c r="G78" s="536"/>
    </row>
    <row r="79" spans="1:7" ht="15.75">
      <c r="A79" s="61" t="s">
        <v>5</v>
      </c>
      <c r="B79" s="3" t="s">
        <v>416</v>
      </c>
      <c r="C79" s="222"/>
      <c r="D79" s="222"/>
      <c r="E79" s="222"/>
      <c r="F79" s="222"/>
      <c r="G79" s="536"/>
    </row>
    <row r="80" spans="1:7" ht="15.75">
      <c r="A80" s="61" t="s">
        <v>6</v>
      </c>
      <c r="B80" s="3" t="s">
        <v>108</v>
      </c>
      <c r="C80" s="222"/>
      <c r="D80" s="222"/>
      <c r="E80" s="222"/>
      <c r="F80" s="222"/>
      <c r="G80" s="536"/>
    </row>
    <row r="81" spans="1:7" ht="15.75">
      <c r="A81" s="61" t="s">
        <v>7</v>
      </c>
      <c r="B81" s="3" t="s">
        <v>106</v>
      </c>
      <c r="C81" s="212"/>
      <c r="D81" s="212"/>
      <c r="E81" s="212"/>
      <c r="F81" s="212"/>
      <c r="G81" s="538"/>
    </row>
    <row r="82" spans="1:7" ht="15.75">
      <c r="A82" s="61" t="s">
        <v>8</v>
      </c>
      <c r="B82" s="3" t="s">
        <v>107</v>
      </c>
      <c r="C82" s="212"/>
      <c r="D82" s="212"/>
      <c r="E82" s="212"/>
      <c r="F82" s="212"/>
      <c r="G82" s="538"/>
    </row>
    <row r="83" spans="1:7" ht="15.75">
      <c r="A83" s="61" t="s">
        <v>9</v>
      </c>
      <c r="B83" s="3" t="s">
        <v>32</v>
      </c>
      <c r="C83" s="212"/>
      <c r="D83" s="212"/>
      <c r="E83" s="212"/>
      <c r="F83" s="212"/>
      <c r="G83" s="538"/>
    </row>
    <row r="84" spans="1:7" ht="15.75">
      <c r="A84" s="61" t="s">
        <v>52</v>
      </c>
      <c r="B84" s="3" t="s">
        <v>45</v>
      </c>
      <c r="C84" s="212"/>
      <c r="D84" s="212"/>
      <c r="E84" s="212"/>
      <c r="F84" s="212"/>
      <c r="G84" s="538"/>
    </row>
    <row r="85" spans="1:7" ht="16.5" thickBot="1">
      <c r="A85" s="64" t="s">
        <v>97</v>
      </c>
      <c r="B85" s="206" t="s">
        <v>33</v>
      </c>
      <c r="C85" s="211"/>
      <c r="D85" s="211"/>
      <c r="E85" s="211"/>
      <c r="F85" s="211"/>
      <c r="G85" s="539"/>
    </row>
    <row r="86" spans="1:8" ht="15.75">
      <c r="A86" s="25"/>
      <c r="B86" s="46"/>
      <c r="C86" s="22"/>
      <c r="D86" s="22"/>
      <c r="E86" s="22"/>
      <c r="F86" s="22"/>
      <c r="G86" s="22"/>
      <c r="H86" s="25"/>
    </row>
    <row r="87" spans="1:7" ht="15.75">
      <c r="A87" s="10" t="s">
        <v>414</v>
      </c>
      <c r="C87" s="22"/>
      <c r="D87" s="22"/>
      <c r="E87" s="22"/>
      <c r="F87" s="22"/>
      <c r="G87" s="22"/>
    </row>
    <row r="88" spans="1:7" ht="15.75">
      <c r="A88" s="10"/>
      <c r="C88" s="22"/>
      <c r="D88" s="22"/>
      <c r="E88" s="22"/>
      <c r="F88" s="22"/>
      <c r="G88" s="22"/>
    </row>
    <row r="89" spans="1:7" ht="15.75">
      <c r="A89" s="10"/>
      <c r="C89" s="22"/>
      <c r="D89" s="22"/>
      <c r="E89" s="22"/>
      <c r="F89" s="22"/>
      <c r="G89" s="22"/>
    </row>
    <row r="90" spans="1:7" ht="15.75">
      <c r="A90" s="10"/>
      <c r="C90" s="22"/>
      <c r="D90" s="22"/>
      <c r="E90" s="22"/>
      <c r="F90" s="22"/>
      <c r="G90" s="22"/>
    </row>
    <row r="91" spans="1:7" ht="15.75">
      <c r="A91" s="10"/>
      <c r="C91" s="22"/>
      <c r="D91" s="22"/>
      <c r="E91" s="22"/>
      <c r="F91" s="22"/>
      <c r="G91" s="22"/>
    </row>
    <row r="92" spans="1:7" ht="15.75">
      <c r="A92" s="10"/>
      <c r="C92" s="22"/>
      <c r="D92" s="22"/>
      <c r="E92" s="22"/>
      <c r="F92" s="22"/>
      <c r="G92" s="22"/>
    </row>
    <row r="94" spans="1:12" ht="15.75">
      <c r="A94" s="951" t="s">
        <v>695</v>
      </c>
      <c r="B94" s="951"/>
      <c r="C94" s="951"/>
      <c r="D94" s="951"/>
      <c r="E94" s="951"/>
      <c r="F94" s="951"/>
      <c r="G94" s="951"/>
      <c r="H94" s="951"/>
      <c r="I94" s="951"/>
      <c r="J94" s="951"/>
      <c r="K94" s="951"/>
      <c r="L94" s="951"/>
    </row>
    <row r="95" ht="16.5" thickBot="1"/>
    <row r="96" spans="1:12" ht="15.75" customHeight="1">
      <c r="A96" s="1012" t="s">
        <v>0</v>
      </c>
      <c r="B96" s="1015" t="s">
        <v>409</v>
      </c>
      <c r="C96" s="1019" t="s">
        <v>43</v>
      </c>
      <c r="D96" s="1020"/>
      <c r="E96" s="1020"/>
      <c r="F96" s="1020"/>
      <c r="G96" s="1021"/>
      <c r="H96" s="1019" t="s">
        <v>407</v>
      </c>
      <c r="I96" s="1020"/>
      <c r="J96" s="1020"/>
      <c r="K96" s="1020"/>
      <c r="L96" s="1022"/>
    </row>
    <row r="97" spans="1:12" ht="15.75">
      <c r="A97" s="1013"/>
      <c r="B97" s="1016"/>
      <c r="C97" s="1009" t="s">
        <v>415</v>
      </c>
      <c r="D97" s="1010"/>
      <c r="E97" s="1010"/>
      <c r="F97" s="1010"/>
      <c r="G97" s="1018"/>
      <c r="H97" s="1009" t="s">
        <v>415</v>
      </c>
      <c r="I97" s="1010"/>
      <c r="J97" s="1010"/>
      <c r="K97" s="1010"/>
      <c r="L97" s="1011"/>
    </row>
    <row r="98" spans="1:12" ht="15.75" customHeight="1">
      <c r="A98" s="1013"/>
      <c r="B98" s="1016"/>
      <c r="C98" s="944" t="s">
        <v>53</v>
      </c>
      <c r="D98" s="1007"/>
      <c r="E98" s="1007"/>
      <c r="F98" s="1007"/>
      <c r="G98" s="945"/>
      <c r="H98" s="944" t="s">
        <v>53</v>
      </c>
      <c r="I98" s="1007"/>
      <c r="J98" s="1007"/>
      <c r="K98" s="1007"/>
      <c r="L98" s="1008"/>
    </row>
    <row r="99" spans="1:12" ht="31.5">
      <c r="A99" s="1014"/>
      <c r="B99" s="1017"/>
      <c r="C99" s="205" t="s">
        <v>691</v>
      </c>
      <c r="D99" s="205" t="s">
        <v>692</v>
      </c>
      <c r="E99" s="205" t="s">
        <v>693</v>
      </c>
      <c r="F99" s="205" t="s">
        <v>694</v>
      </c>
      <c r="G99" s="205" t="s">
        <v>429</v>
      </c>
      <c r="H99" s="205" t="s">
        <v>691</v>
      </c>
      <c r="I99" s="205" t="s">
        <v>692</v>
      </c>
      <c r="J99" s="205" t="s">
        <v>693</v>
      </c>
      <c r="K99" s="205" t="s">
        <v>694</v>
      </c>
      <c r="L99" s="205" t="s">
        <v>429</v>
      </c>
    </row>
    <row r="100" spans="1:12" ht="15.75">
      <c r="A100" s="208">
        <v>1</v>
      </c>
      <c r="B100" s="210">
        <v>2</v>
      </c>
      <c r="C100" s="210">
        <v>3</v>
      </c>
      <c r="D100" s="210">
        <v>4</v>
      </c>
      <c r="E100" s="210">
        <v>5</v>
      </c>
      <c r="F100" s="210">
        <v>6</v>
      </c>
      <c r="G100" s="210">
        <v>7</v>
      </c>
      <c r="H100" s="210">
        <v>8</v>
      </c>
      <c r="I100" s="210">
        <v>9</v>
      </c>
      <c r="J100" s="210">
        <v>10</v>
      </c>
      <c r="K100" s="210">
        <v>11</v>
      </c>
      <c r="L100" s="209">
        <v>12</v>
      </c>
    </row>
    <row r="101" spans="1:12" ht="15.75">
      <c r="A101" s="208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09"/>
    </row>
    <row r="102" spans="1:12" ht="41.25" customHeight="1">
      <c r="A102" s="208"/>
      <c r="B102" s="210" t="str">
        <f>B19</f>
        <v>ВСЕГО, </v>
      </c>
      <c r="C102" s="699">
        <v>0</v>
      </c>
      <c r="D102" s="699">
        <v>0</v>
      </c>
      <c r="E102" s="699">
        <v>0</v>
      </c>
      <c r="F102" s="205" t="s">
        <v>702</v>
      </c>
      <c r="G102" s="223" t="str">
        <f>F102</f>
        <v>13,784 км,    15 шт</v>
      </c>
      <c r="H102" s="699">
        <v>0</v>
      </c>
      <c r="I102" s="699">
        <v>0</v>
      </c>
      <c r="J102" s="699">
        <v>0</v>
      </c>
      <c r="K102" s="205" t="s">
        <v>702</v>
      </c>
      <c r="L102" s="223" t="str">
        <f>K102</f>
        <v>13,784 км,    15 шт</v>
      </c>
    </row>
    <row r="103" spans="1:12" ht="83.25" customHeight="1">
      <c r="A103" s="207" t="s">
        <v>369</v>
      </c>
      <c r="B103" s="3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103" s="699">
        <v>0</v>
      </c>
      <c r="D103" s="699">
        <v>0</v>
      </c>
      <c r="E103" s="699">
        <v>0</v>
      </c>
      <c r="F103" s="699" t="s">
        <v>697</v>
      </c>
      <c r="G103" s="699" t="str">
        <f>F103</f>
        <v>5,16км</v>
      </c>
      <c r="H103" s="699">
        <v>0</v>
      </c>
      <c r="I103" s="699">
        <v>0</v>
      </c>
      <c r="J103" s="699">
        <v>0</v>
      </c>
      <c r="K103" s="699" t="s">
        <v>697</v>
      </c>
      <c r="L103" s="699" t="str">
        <f>K103</f>
        <v>5,16км</v>
      </c>
    </row>
    <row r="104" spans="1:12" ht="73.5" customHeight="1">
      <c r="A104" s="207" t="s">
        <v>348</v>
      </c>
      <c r="B104" s="3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104" s="699">
        <v>0</v>
      </c>
      <c r="D104" s="699">
        <v>0</v>
      </c>
      <c r="E104" s="699">
        <v>0</v>
      </c>
      <c r="F104" s="699" t="s">
        <v>698</v>
      </c>
      <c r="G104" s="699" t="str">
        <f>F104</f>
        <v>5,1км</v>
      </c>
      <c r="H104" s="699">
        <v>0</v>
      </c>
      <c r="I104" s="699">
        <v>0</v>
      </c>
      <c r="J104" s="699">
        <v>0</v>
      </c>
      <c r="K104" s="699" t="s">
        <v>698</v>
      </c>
      <c r="L104" s="699" t="str">
        <f>K104</f>
        <v>5,1км</v>
      </c>
    </row>
    <row r="105" spans="1:12" ht="84" customHeight="1">
      <c r="A105" s="207" t="s">
        <v>347</v>
      </c>
      <c r="B105" s="3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105" s="699">
        <v>0</v>
      </c>
      <c r="D105" s="699">
        <v>0</v>
      </c>
      <c r="E105" s="699">
        <v>0</v>
      </c>
      <c r="F105" s="699" t="s">
        <v>699</v>
      </c>
      <c r="G105" s="699" t="str">
        <f>F105</f>
        <v>2,7км</v>
      </c>
      <c r="H105" s="699">
        <v>0</v>
      </c>
      <c r="I105" s="699">
        <v>0</v>
      </c>
      <c r="J105" s="699">
        <v>0</v>
      </c>
      <c r="K105" s="699" t="s">
        <v>699</v>
      </c>
      <c r="L105" s="699" t="str">
        <f>K105</f>
        <v>2,7км</v>
      </c>
    </row>
    <row r="106" spans="1:12" ht="51.75" customHeight="1">
      <c r="A106" s="207" t="s">
        <v>375</v>
      </c>
      <c r="B106" s="3" t="str">
        <f>'Формат ФСТ'!B18</f>
        <v>Замена оборудования РУ-6кВ РТП-1526, по адресу: г. Короолев, ул. Сакко и Ванцетти, д. 11 Е</v>
      </c>
      <c r="C106" s="699">
        <v>0</v>
      </c>
      <c r="D106" s="699">
        <v>0</v>
      </c>
      <c r="E106" s="699">
        <v>0</v>
      </c>
      <c r="F106" s="699" t="s">
        <v>696</v>
      </c>
      <c r="G106" s="699" t="s">
        <v>696</v>
      </c>
      <c r="H106" s="699">
        <v>0</v>
      </c>
      <c r="I106" s="699">
        <v>0</v>
      </c>
      <c r="J106" s="699">
        <v>0</v>
      </c>
      <c r="K106" s="699" t="s">
        <v>696</v>
      </c>
      <c r="L106" s="699" t="s">
        <v>696</v>
      </c>
    </row>
    <row r="107" spans="1:12" ht="69.75" customHeight="1">
      <c r="A107" s="207" t="s">
        <v>376</v>
      </c>
      <c r="B107" s="3" t="str">
        <f>'Формат ФСТ'!B19</f>
        <v>Реконструкция кабельной линии 10 кВ РП-1536 ТП-315, по адресу: г. Короолев, ул. Калининградская</v>
      </c>
      <c r="C107" s="699">
        <v>0</v>
      </c>
      <c r="D107" s="699">
        <v>0</v>
      </c>
      <c r="E107" s="699">
        <v>0</v>
      </c>
      <c r="F107" s="699" t="s">
        <v>700</v>
      </c>
      <c r="G107" s="699" t="str">
        <f>F107</f>
        <v>0,194км</v>
      </c>
      <c r="H107" s="699">
        <v>0</v>
      </c>
      <c r="I107" s="699">
        <v>0</v>
      </c>
      <c r="J107" s="699">
        <v>0</v>
      </c>
      <c r="K107" s="699" t="s">
        <v>700</v>
      </c>
      <c r="L107" s="699" t="str">
        <f>K107</f>
        <v>0,194км</v>
      </c>
    </row>
    <row r="108" spans="1:12" ht="67.5" customHeight="1">
      <c r="A108" s="207" t="s">
        <v>377</v>
      </c>
      <c r="B108" s="3" t="str">
        <f>'Формат ФСТ'!B20</f>
        <v>Реконструкция кабельной линии 10 кВ ТП-315 ТП-419, по адресу: г. Королев, ул. Калининградская</v>
      </c>
      <c r="C108" s="699">
        <v>0</v>
      </c>
      <c r="D108" s="699">
        <v>0</v>
      </c>
      <c r="E108" s="699">
        <v>0</v>
      </c>
      <c r="F108" s="699" t="s">
        <v>701</v>
      </c>
      <c r="G108" s="699" t="str">
        <f>F108</f>
        <v>0,63км</v>
      </c>
      <c r="H108" s="699">
        <v>0</v>
      </c>
      <c r="I108" s="699">
        <v>0</v>
      </c>
      <c r="J108" s="699">
        <v>0</v>
      </c>
      <c r="K108" s="699" t="s">
        <v>701</v>
      </c>
      <c r="L108" s="699" t="str">
        <f>K108</f>
        <v>0,63км</v>
      </c>
    </row>
    <row r="109" spans="1:12" ht="37.5" customHeight="1">
      <c r="A109" s="207" t="s">
        <v>378</v>
      </c>
      <c r="B109" s="3" t="str">
        <f>'Формат ФСТ'!B21</f>
        <v>Реконструкция КРУН-2, по адресу: мкр. Первомайский, ул. Советская</v>
      </c>
      <c r="C109" s="699">
        <v>0</v>
      </c>
      <c r="D109" s="699">
        <v>0</v>
      </c>
      <c r="E109" s="699">
        <v>0</v>
      </c>
      <c r="F109" s="699">
        <v>0</v>
      </c>
      <c r="G109" s="699">
        <f aca="true" t="shared" si="1" ref="G109:G136">F109</f>
        <v>0</v>
      </c>
      <c r="H109" s="699">
        <v>0</v>
      </c>
      <c r="I109" s="699">
        <v>0</v>
      </c>
      <c r="J109" s="699">
        <v>0</v>
      </c>
      <c r="K109" s="699">
        <v>0</v>
      </c>
      <c r="L109" s="700">
        <f aca="true" t="shared" si="2" ref="L109:L136">K109</f>
        <v>0</v>
      </c>
    </row>
    <row r="110" spans="1:12" ht="54" customHeight="1">
      <c r="A110" s="207" t="s">
        <v>538</v>
      </c>
      <c r="B110" s="3" t="str">
        <f>'Формат ФСТ'!B22</f>
        <v>Строительство линии 237 ТП-303 КТП-305 взамен выбывающих основных фондов, по адресу: пос. Образцово</v>
      </c>
      <c r="C110" s="699">
        <v>0</v>
      </c>
      <c r="D110" s="699">
        <v>0</v>
      </c>
      <c r="E110" s="699">
        <v>0</v>
      </c>
      <c r="F110" s="699">
        <v>0</v>
      </c>
      <c r="G110" s="699">
        <f t="shared" si="1"/>
        <v>0</v>
      </c>
      <c r="H110" s="699">
        <v>0</v>
      </c>
      <c r="I110" s="699">
        <v>0</v>
      </c>
      <c r="J110" s="699">
        <v>0</v>
      </c>
      <c r="K110" s="699">
        <v>0</v>
      </c>
      <c r="L110" s="700">
        <f t="shared" si="2"/>
        <v>0</v>
      </c>
    </row>
    <row r="111" spans="1:12" ht="68.25" customHeight="1">
      <c r="A111" s="207" t="s">
        <v>379</v>
      </c>
      <c r="B111" s="3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111" s="699">
        <v>0</v>
      </c>
      <c r="D111" s="699">
        <v>0</v>
      </c>
      <c r="E111" s="699">
        <v>0</v>
      </c>
      <c r="F111" s="699">
        <v>0</v>
      </c>
      <c r="G111" s="699">
        <f t="shared" si="1"/>
        <v>0</v>
      </c>
      <c r="H111" s="699">
        <v>0</v>
      </c>
      <c r="I111" s="699">
        <v>0</v>
      </c>
      <c r="J111" s="699">
        <v>0</v>
      </c>
      <c r="K111" s="699">
        <v>0</v>
      </c>
      <c r="L111" s="700">
        <f t="shared" si="2"/>
        <v>0</v>
      </c>
    </row>
    <row r="112" spans="1:12" ht="54" customHeight="1">
      <c r="A112" s="207" t="s">
        <v>380</v>
      </c>
      <c r="B112" s="3" t="str">
        <f>'Формат ФСТ'!B24</f>
        <v>Строительство линии 712 А ТП-310-КТП-1160 взамен выбывающих основных фондов, по адресу: пос. Образцово</v>
      </c>
      <c r="C112" s="699">
        <v>0</v>
      </c>
      <c r="D112" s="699">
        <v>0</v>
      </c>
      <c r="E112" s="699">
        <v>0</v>
      </c>
      <c r="F112" s="699">
        <v>0</v>
      </c>
      <c r="G112" s="699">
        <f t="shared" si="1"/>
        <v>0</v>
      </c>
      <c r="H112" s="699">
        <v>0</v>
      </c>
      <c r="I112" s="699">
        <v>0</v>
      </c>
      <c r="J112" s="699">
        <v>0</v>
      </c>
      <c r="K112" s="699">
        <v>0</v>
      </c>
      <c r="L112" s="700">
        <f t="shared" si="2"/>
        <v>0</v>
      </c>
    </row>
    <row r="113" spans="1:12" ht="39" customHeight="1">
      <c r="A113" s="207" t="s">
        <v>381</v>
      </c>
      <c r="B113" s="3" t="str">
        <f>'Формат ФСТ'!B25</f>
        <v>Замена оборудования РУ-6кВ ТП-330, по адресу: мкр. Болшево ул. Московская</v>
      </c>
      <c r="C113" s="699">
        <v>0</v>
      </c>
      <c r="D113" s="699">
        <v>0</v>
      </c>
      <c r="E113" s="699">
        <v>0</v>
      </c>
      <c r="F113" s="699">
        <v>0</v>
      </c>
      <c r="G113" s="699">
        <f t="shared" si="1"/>
        <v>0</v>
      </c>
      <c r="H113" s="699">
        <v>0</v>
      </c>
      <c r="I113" s="699">
        <v>0</v>
      </c>
      <c r="J113" s="699">
        <v>0</v>
      </c>
      <c r="K113" s="699">
        <v>0</v>
      </c>
      <c r="L113" s="700">
        <f t="shared" si="2"/>
        <v>0</v>
      </c>
    </row>
    <row r="114" spans="1:12" ht="85.5" customHeight="1">
      <c r="A114" s="207" t="s">
        <v>382</v>
      </c>
      <c r="B114" s="3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114" s="699">
        <v>0</v>
      </c>
      <c r="D114" s="699">
        <v>0</v>
      </c>
      <c r="E114" s="699">
        <v>0</v>
      </c>
      <c r="F114" s="699">
        <v>0</v>
      </c>
      <c r="G114" s="699">
        <f t="shared" si="1"/>
        <v>0</v>
      </c>
      <c r="H114" s="699">
        <v>0</v>
      </c>
      <c r="I114" s="699">
        <v>0</v>
      </c>
      <c r="J114" s="699">
        <v>0</v>
      </c>
      <c r="K114" s="699">
        <v>0</v>
      </c>
      <c r="L114" s="700">
        <f t="shared" si="2"/>
        <v>0</v>
      </c>
    </row>
    <row r="115" spans="1:12" ht="86.25" customHeight="1">
      <c r="A115" s="207" t="s">
        <v>539</v>
      </c>
      <c r="B115" s="3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C115" s="699">
        <v>0</v>
      </c>
      <c r="D115" s="699">
        <v>0</v>
      </c>
      <c r="E115" s="699">
        <v>0</v>
      </c>
      <c r="F115" s="699">
        <v>0</v>
      </c>
      <c r="G115" s="699">
        <f t="shared" si="1"/>
        <v>0</v>
      </c>
      <c r="H115" s="699">
        <v>0</v>
      </c>
      <c r="I115" s="699">
        <v>0</v>
      </c>
      <c r="J115" s="699">
        <v>0</v>
      </c>
      <c r="K115" s="699">
        <v>0</v>
      </c>
      <c r="L115" s="700">
        <f t="shared" si="2"/>
        <v>0</v>
      </c>
    </row>
    <row r="116" spans="1:12" ht="56.25" customHeight="1">
      <c r="A116" s="207" t="s">
        <v>383</v>
      </c>
      <c r="B116" s="3" t="str">
        <f>'Формат ФСТ'!B28</f>
        <v>Строительство БКТП и КЛ-6кВ, взамен выбывающих основных фондов в пос .Болшево, ул.Станционная</v>
      </c>
      <c r="C116" s="699">
        <v>0</v>
      </c>
      <c r="D116" s="699">
        <v>0</v>
      </c>
      <c r="E116" s="699">
        <v>0</v>
      </c>
      <c r="F116" s="699">
        <v>0</v>
      </c>
      <c r="G116" s="699">
        <f t="shared" si="1"/>
        <v>0</v>
      </c>
      <c r="H116" s="699">
        <v>0</v>
      </c>
      <c r="I116" s="699">
        <v>0</v>
      </c>
      <c r="J116" s="699">
        <v>0</v>
      </c>
      <c r="K116" s="699">
        <v>0</v>
      </c>
      <c r="L116" s="700">
        <f t="shared" si="2"/>
        <v>0</v>
      </c>
    </row>
    <row r="117" spans="1:12" ht="87.75" customHeight="1">
      <c r="A117" s="207" t="s">
        <v>384</v>
      </c>
      <c r="B117" s="3" t="str">
        <f>'Формат ФСТ'!B29</f>
        <v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v>
      </c>
      <c r="C117" s="699">
        <v>0</v>
      </c>
      <c r="D117" s="699">
        <v>0</v>
      </c>
      <c r="E117" s="699">
        <v>0</v>
      </c>
      <c r="F117" s="699">
        <v>0</v>
      </c>
      <c r="G117" s="699">
        <f t="shared" si="1"/>
        <v>0</v>
      </c>
      <c r="H117" s="699">
        <v>0</v>
      </c>
      <c r="I117" s="699">
        <v>0</v>
      </c>
      <c r="J117" s="699">
        <v>0</v>
      </c>
      <c r="K117" s="699">
        <v>0</v>
      </c>
      <c r="L117" s="700">
        <f t="shared" si="2"/>
        <v>0</v>
      </c>
    </row>
    <row r="118" spans="1:12" ht="50.25" customHeight="1">
      <c r="A118" s="207" t="s">
        <v>385</v>
      </c>
      <c r="B118" s="3" t="str">
        <f>'Формат ФСТ'!B30</f>
        <v>Реконструкция РУ-10 кВ РП-1523, по адресу: г. Королев, пр-т Космонавтов,д. 21 Б</v>
      </c>
      <c r="C118" s="699">
        <v>0</v>
      </c>
      <c r="D118" s="699">
        <v>0</v>
      </c>
      <c r="E118" s="699">
        <v>0</v>
      </c>
      <c r="F118" s="19">
        <v>0</v>
      </c>
      <c r="G118" s="699">
        <v>0</v>
      </c>
      <c r="H118" s="699">
        <v>0</v>
      </c>
      <c r="I118" s="699">
        <v>0</v>
      </c>
      <c r="J118" s="699">
        <v>0</v>
      </c>
      <c r="K118" s="81">
        <v>0</v>
      </c>
      <c r="L118" s="700">
        <v>0</v>
      </c>
    </row>
    <row r="119" spans="1:12" ht="40.5" customHeight="1">
      <c r="A119" s="207" t="s">
        <v>386</v>
      </c>
      <c r="B119" s="3" t="str">
        <f>'Формат ФСТ'!B31</f>
        <v>Реконструкция РУ-10 кВ ТП-400, по адресу: г. Королев, ул. Мичурина,д. 21 Г</v>
      </c>
      <c r="C119" s="699">
        <v>0</v>
      </c>
      <c r="D119" s="699">
        <v>0</v>
      </c>
      <c r="E119" s="699">
        <v>0</v>
      </c>
      <c r="F119" s="699">
        <v>0</v>
      </c>
      <c r="G119" s="699">
        <f t="shared" si="1"/>
        <v>0</v>
      </c>
      <c r="H119" s="699">
        <v>0</v>
      </c>
      <c r="I119" s="699">
        <v>0</v>
      </c>
      <c r="J119" s="699">
        <v>0</v>
      </c>
      <c r="K119" s="699">
        <v>0</v>
      </c>
      <c r="L119" s="700">
        <f t="shared" si="2"/>
        <v>0</v>
      </c>
    </row>
    <row r="120" spans="1:12" ht="39" customHeight="1">
      <c r="A120" s="207" t="s">
        <v>540</v>
      </c>
      <c r="B120" s="3" t="str">
        <f>'Формат ФСТ'!B32</f>
        <v>Реконструкция РУ-10 кВ РП-1522, по адресу: г. Королев, ул. Мичурина,д. 21 Д</v>
      </c>
      <c r="C120" s="699">
        <v>0</v>
      </c>
      <c r="D120" s="699">
        <v>0</v>
      </c>
      <c r="E120" s="699">
        <v>0</v>
      </c>
      <c r="F120" s="699">
        <v>0</v>
      </c>
      <c r="G120" s="699">
        <f t="shared" si="1"/>
        <v>0</v>
      </c>
      <c r="H120" s="699">
        <v>0</v>
      </c>
      <c r="I120" s="699">
        <v>0</v>
      </c>
      <c r="J120" s="699">
        <v>0</v>
      </c>
      <c r="K120" s="699">
        <v>0</v>
      </c>
      <c r="L120" s="700">
        <f t="shared" si="2"/>
        <v>0</v>
      </c>
    </row>
    <row r="121" spans="1:12" ht="48.75" customHeight="1">
      <c r="A121" s="207" t="s">
        <v>541</v>
      </c>
      <c r="B121" s="3" t="str">
        <f>'Формат ФСТ'!B33</f>
        <v>Реконструкция РУ-10 кВ РП-1548, по адресу: г. Королев, пр-т Космонавтов,д. 41 Б</v>
      </c>
      <c r="C121" s="699">
        <v>0</v>
      </c>
      <c r="D121" s="699">
        <v>0</v>
      </c>
      <c r="E121" s="699">
        <v>0</v>
      </c>
      <c r="F121" s="699">
        <v>0</v>
      </c>
      <c r="G121" s="699">
        <f t="shared" si="1"/>
        <v>0</v>
      </c>
      <c r="H121" s="699">
        <v>0</v>
      </c>
      <c r="I121" s="699">
        <v>0</v>
      </c>
      <c r="J121" s="699">
        <v>0</v>
      </c>
      <c r="K121" s="699">
        <v>0</v>
      </c>
      <c r="L121" s="700">
        <f t="shared" si="2"/>
        <v>0</v>
      </c>
    </row>
    <row r="122" spans="1:12" ht="49.5" customHeight="1">
      <c r="A122" s="207" t="s">
        <v>542</v>
      </c>
      <c r="B122" s="3" t="str">
        <f>'Формат ФСТ'!B34</f>
        <v>Реконструкция РУ-10 кВ РП-1545, по адресу: г. Королев, пр-т Космонавтов,д. 40 Б</v>
      </c>
      <c r="C122" s="699">
        <v>0</v>
      </c>
      <c r="D122" s="699">
        <v>0</v>
      </c>
      <c r="E122" s="699">
        <v>0</v>
      </c>
      <c r="F122" s="699">
        <v>0</v>
      </c>
      <c r="G122" s="699">
        <f t="shared" si="1"/>
        <v>0</v>
      </c>
      <c r="H122" s="699">
        <v>0</v>
      </c>
      <c r="I122" s="699">
        <v>0</v>
      </c>
      <c r="J122" s="699">
        <v>0</v>
      </c>
      <c r="K122" s="699">
        <v>0</v>
      </c>
      <c r="L122" s="700">
        <f t="shared" si="2"/>
        <v>0</v>
      </c>
    </row>
    <row r="123" spans="1:12" ht="39.75" customHeight="1">
      <c r="A123" s="207" t="s">
        <v>543</v>
      </c>
      <c r="B123" s="3" t="str">
        <f>'Формат ФСТ'!B35</f>
        <v>Реконструкция РУ-6 кВ РП-1528, по адресу: г. Королев, ул. Мичурина,д. 21 Г</v>
      </c>
      <c r="C123" s="699">
        <v>0</v>
      </c>
      <c r="D123" s="699">
        <v>0</v>
      </c>
      <c r="E123" s="699">
        <v>0</v>
      </c>
      <c r="F123" s="699">
        <v>0</v>
      </c>
      <c r="G123" s="699">
        <f t="shared" si="1"/>
        <v>0</v>
      </c>
      <c r="H123" s="699">
        <v>0</v>
      </c>
      <c r="I123" s="699">
        <v>0</v>
      </c>
      <c r="J123" s="699">
        <v>0</v>
      </c>
      <c r="K123" s="699">
        <v>0</v>
      </c>
      <c r="L123" s="700">
        <f t="shared" si="2"/>
        <v>0</v>
      </c>
    </row>
    <row r="124" spans="1:12" ht="42" customHeight="1">
      <c r="A124" s="207" t="s">
        <v>544</v>
      </c>
      <c r="B124" s="3" t="str">
        <f>'Формат ФСТ'!B36</f>
        <v>Реконструкция РУ-10 кВ РП-1549, по адресу: г. Королев, ул. Аржакова,д. 16 Б</v>
      </c>
      <c r="C124" s="699">
        <v>0</v>
      </c>
      <c r="D124" s="699">
        <v>0</v>
      </c>
      <c r="E124" s="699">
        <v>0</v>
      </c>
      <c r="F124" s="699">
        <v>0</v>
      </c>
      <c r="G124" s="699">
        <f t="shared" si="1"/>
        <v>0</v>
      </c>
      <c r="H124" s="699">
        <v>0</v>
      </c>
      <c r="I124" s="699">
        <v>0</v>
      </c>
      <c r="J124" s="699">
        <v>0</v>
      </c>
      <c r="K124" s="699">
        <v>0</v>
      </c>
      <c r="L124" s="700">
        <f t="shared" si="2"/>
        <v>0</v>
      </c>
    </row>
    <row r="125" spans="1:12" ht="33.75" customHeight="1">
      <c r="A125" s="207" t="s">
        <v>545</v>
      </c>
      <c r="B125" s="3" t="str">
        <f>'Формат ФСТ'!B37</f>
        <v>Реконструкция РУ-6кВ РП-1542,  по адресу: мкр.Болшево, ул.Б.Комитетская</v>
      </c>
      <c r="C125" s="699">
        <v>0</v>
      </c>
      <c r="D125" s="699">
        <v>0</v>
      </c>
      <c r="E125" s="699">
        <v>0</v>
      </c>
      <c r="F125" s="19">
        <v>0</v>
      </c>
      <c r="G125" s="699">
        <v>0</v>
      </c>
      <c r="H125" s="699">
        <v>0</v>
      </c>
      <c r="I125" s="699">
        <v>0</v>
      </c>
      <c r="J125" s="699">
        <v>0</v>
      </c>
      <c r="K125" s="699">
        <v>0</v>
      </c>
      <c r="L125" s="700">
        <f t="shared" si="2"/>
        <v>0</v>
      </c>
    </row>
    <row r="126" spans="1:12" ht="33.75" customHeight="1">
      <c r="A126" s="207" t="s">
        <v>546</v>
      </c>
      <c r="B126" s="3" t="str">
        <f>'Формат ФСТ'!B38</f>
        <v>Реконструкция РУ-6 кВ РП-1539 ,по адресу: Цветочное хозяйство</v>
      </c>
      <c r="C126" s="699">
        <v>0</v>
      </c>
      <c r="D126" s="699">
        <v>0</v>
      </c>
      <c r="E126" s="699">
        <v>0</v>
      </c>
      <c r="F126" s="19">
        <v>0</v>
      </c>
      <c r="G126" s="699">
        <v>0</v>
      </c>
      <c r="H126" s="699">
        <v>0</v>
      </c>
      <c r="I126" s="699">
        <v>0</v>
      </c>
      <c r="J126" s="699">
        <v>0</v>
      </c>
      <c r="K126" s="81">
        <v>0</v>
      </c>
      <c r="L126" s="700">
        <v>0</v>
      </c>
    </row>
    <row r="127" spans="1:40" ht="33.75" customHeight="1">
      <c r="A127" s="207" t="s">
        <v>547</v>
      </c>
      <c r="B127" s="3" t="str">
        <f>'Формат ФСТ'!B39</f>
        <v>Реконструкция РУ-6кВ РП-1535 ,по адресу: мкр.Болшево, ул. Советская.</v>
      </c>
      <c r="C127" s="699">
        <v>0</v>
      </c>
      <c r="D127" s="699">
        <v>0</v>
      </c>
      <c r="E127" s="699">
        <v>0</v>
      </c>
      <c r="F127" s="19">
        <v>0</v>
      </c>
      <c r="G127" s="699">
        <v>0</v>
      </c>
      <c r="H127" s="699">
        <v>0</v>
      </c>
      <c r="I127" s="699">
        <v>0</v>
      </c>
      <c r="J127" s="699">
        <v>0</v>
      </c>
      <c r="K127" s="81">
        <v>0</v>
      </c>
      <c r="L127" s="700">
        <v>0</v>
      </c>
      <c r="M127" s="429"/>
      <c r="N127" s="429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</row>
    <row r="128" spans="1:40" ht="47.25" customHeight="1">
      <c r="A128" s="207" t="s">
        <v>548</v>
      </c>
      <c r="B128" s="3" t="str">
        <f>'Формат ФСТ'!B40</f>
        <v>Реконструкция РУ-6 кВ РП-1521 ,по адресу: Московская область, мкр.Первомайский, ул.Советская</v>
      </c>
      <c r="C128" s="699">
        <v>0</v>
      </c>
      <c r="D128" s="699">
        <v>0</v>
      </c>
      <c r="E128" s="699">
        <v>0</v>
      </c>
      <c r="F128" s="19">
        <v>0</v>
      </c>
      <c r="G128" s="699">
        <v>0</v>
      </c>
      <c r="H128" s="699">
        <v>0</v>
      </c>
      <c r="I128" s="699">
        <v>0</v>
      </c>
      <c r="J128" s="699">
        <v>0</v>
      </c>
      <c r="K128" s="81">
        <v>0</v>
      </c>
      <c r="L128" s="700">
        <v>0</v>
      </c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</row>
    <row r="129" spans="1:40" ht="33.75" customHeight="1">
      <c r="A129" s="207" t="s">
        <v>578</v>
      </c>
      <c r="B129" s="3" t="str">
        <f>'Формат ФСТ'!B41</f>
        <v>Приобретение высоковольтной лаборатории</v>
      </c>
      <c r="C129" s="699">
        <v>0</v>
      </c>
      <c r="D129" s="699">
        <v>0</v>
      </c>
      <c r="E129" s="699">
        <v>0</v>
      </c>
      <c r="F129" s="699">
        <v>0</v>
      </c>
      <c r="G129" s="699">
        <f t="shared" si="1"/>
        <v>0</v>
      </c>
      <c r="H129" s="699">
        <v>0</v>
      </c>
      <c r="I129" s="699">
        <v>0</v>
      </c>
      <c r="J129" s="699">
        <v>0</v>
      </c>
      <c r="K129" s="81">
        <f aca="true" t="shared" si="3" ref="K118:K136">F129</f>
        <v>0</v>
      </c>
      <c r="L129" s="700">
        <f t="shared" si="2"/>
        <v>0</v>
      </c>
      <c r="M129" s="429"/>
      <c r="N129" s="429"/>
      <c r="O129" s="429"/>
      <c r="P129" s="429"/>
      <c r="Q129" s="429"/>
      <c r="R129" s="429"/>
      <c r="S129" s="429"/>
      <c r="T129" s="429"/>
      <c r="U129" s="429"/>
      <c r="V129" s="429"/>
      <c r="W129" s="429"/>
      <c r="X129" s="429"/>
      <c r="Y129" s="429"/>
      <c r="Z129" s="429"/>
      <c r="AA129" s="429"/>
      <c r="AB129" s="429"/>
      <c r="AC129" s="429"/>
      <c r="AD129" s="429"/>
      <c r="AE129" s="429"/>
      <c r="AF129" s="429"/>
      <c r="AG129" s="429"/>
      <c r="AH129" s="429"/>
      <c r="AI129" s="429"/>
      <c r="AJ129" s="429"/>
      <c r="AK129" s="429"/>
      <c r="AL129" s="429"/>
      <c r="AM129" s="429"/>
      <c r="AN129" s="429"/>
    </row>
    <row r="130" spans="1:40" ht="33.75" customHeight="1">
      <c r="A130" s="207" t="s">
        <v>579</v>
      </c>
      <c r="B130" s="3" t="str">
        <f>'Формат ФСТ'!B42</f>
        <v>Приобретение автобуса ПАЗ-32053</v>
      </c>
      <c r="C130" s="699">
        <v>0</v>
      </c>
      <c r="D130" s="699">
        <v>0</v>
      </c>
      <c r="E130" s="699">
        <v>0</v>
      </c>
      <c r="F130" s="699">
        <v>0</v>
      </c>
      <c r="G130" s="699">
        <f t="shared" si="1"/>
        <v>0</v>
      </c>
      <c r="H130" s="699">
        <v>0</v>
      </c>
      <c r="I130" s="699">
        <v>0</v>
      </c>
      <c r="J130" s="699">
        <v>0</v>
      </c>
      <c r="K130" s="81">
        <f t="shared" si="3"/>
        <v>0</v>
      </c>
      <c r="L130" s="700">
        <f t="shared" si="2"/>
        <v>0</v>
      </c>
      <c r="M130" s="429"/>
      <c r="N130" s="429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  <c r="AA130" s="429"/>
      <c r="AB130" s="429"/>
      <c r="AC130" s="429"/>
      <c r="AD130" s="429"/>
      <c r="AE130" s="429"/>
      <c r="AF130" s="429"/>
      <c r="AG130" s="429"/>
      <c r="AH130" s="429"/>
      <c r="AI130" s="429"/>
      <c r="AJ130" s="429"/>
      <c r="AK130" s="429"/>
      <c r="AL130" s="429"/>
      <c r="AM130" s="429"/>
      <c r="AN130" s="429"/>
    </row>
    <row r="131" spans="1:44" s="413" customFormat="1" ht="33.75" customHeight="1">
      <c r="A131" s="207" t="s">
        <v>580</v>
      </c>
      <c r="B131" s="3" t="str">
        <f>'Формат ФСТ'!B43</f>
        <v>Приобретение ГАЗ 2752</v>
      </c>
      <c r="C131" s="699">
        <v>0</v>
      </c>
      <c r="D131" s="699">
        <v>0</v>
      </c>
      <c r="E131" s="699">
        <v>0</v>
      </c>
      <c r="F131" s="699">
        <v>0</v>
      </c>
      <c r="G131" s="699">
        <f t="shared" si="1"/>
        <v>0</v>
      </c>
      <c r="H131" s="699">
        <v>0</v>
      </c>
      <c r="I131" s="699">
        <v>0</v>
      </c>
      <c r="J131" s="699">
        <v>0</v>
      </c>
      <c r="K131" s="81">
        <f t="shared" si="3"/>
        <v>0</v>
      </c>
      <c r="L131" s="700">
        <f t="shared" si="2"/>
        <v>0</v>
      </c>
      <c r="M131" s="429"/>
      <c r="N131" s="429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  <c r="AA131" s="429"/>
      <c r="AB131" s="429"/>
      <c r="AC131" s="429"/>
      <c r="AD131" s="429"/>
      <c r="AE131" s="429"/>
      <c r="AF131" s="429"/>
      <c r="AG131" s="429"/>
      <c r="AH131" s="429"/>
      <c r="AI131" s="429"/>
      <c r="AJ131" s="429"/>
      <c r="AK131" s="429"/>
      <c r="AL131" s="429"/>
      <c r="AM131" s="429"/>
      <c r="AN131" s="429"/>
      <c r="AO131" s="427"/>
      <c r="AP131" s="427"/>
      <c r="AQ131" s="427"/>
      <c r="AR131" s="427"/>
    </row>
    <row r="132" spans="1:40" s="446" customFormat="1" ht="33.75" customHeight="1">
      <c r="A132" s="207" t="s">
        <v>581</v>
      </c>
      <c r="B132" s="3" t="str">
        <f>'Формат ФСТ'!B44</f>
        <v>Приобретение МАЗ-5340В3</v>
      </c>
      <c r="C132" s="699">
        <v>0</v>
      </c>
      <c r="D132" s="699">
        <v>0</v>
      </c>
      <c r="E132" s="699">
        <v>0</v>
      </c>
      <c r="F132" s="699">
        <v>0</v>
      </c>
      <c r="G132" s="699">
        <f t="shared" si="1"/>
        <v>0</v>
      </c>
      <c r="H132" s="699">
        <v>0</v>
      </c>
      <c r="I132" s="699">
        <v>0</v>
      </c>
      <c r="J132" s="699">
        <v>0</v>
      </c>
      <c r="K132" s="81">
        <f t="shared" si="3"/>
        <v>0</v>
      </c>
      <c r="L132" s="700">
        <f t="shared" si="2"/>
        <v>0</v>
      </c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  <c r="AA132" s="429"/>
      <c r="AB132" s="429"/>
      <c r="AC132" s="429"/>
      <c r="AD132" s="429"/>
      <c r="AE132" s="429"/>
      <c r="AF132" s="429"/>
      <c r="AG132" s="429"/>
      <c r="AH132" s="429"/>
      <c r="AI132" s="429"/>
      <c r="AJ132" s="429"/>
      <c r="AK132" s="429"/>
      <c r="AL132" s="429"/>
      <c r="AM132" s="429"/>
      <c r="AN132" s="429"/>
    </row>
    <row r="133" spans="1:40" s="427" customFormat="1" ht="33.75" customHeight="1">
      <c r="A133" s="207" t="s">
        <v>582</v>
      </c>
      <c r="B133" s="3" t="str">
        <f>'Формат ФСТ'!B45</f>
        <v>Приобретение автоподъемника АПТ-18 на ГАЗ-3309</v>
      </c>
      <c r="C133" s="699">
        <v>0</v>
      </c>
      <c r="D133" s="699">
        <v>0</v>
      </c>
      <c r="E133" s="699">
        <v>0</v>
      </c>
      <c r="F133" s="699">
        <v>0</v>
      </c>
      <c r="G133" s="699">
        <f t="shared" si="1"/>
        <v>0</v>
      </c>
      <c r="H133" s="699">
        <v>0</v>
      </c>
      <c r="I133" s="699">
        <v>0</v>
      </c>
      <c r="J133" s="699">
        <v>0</v>
      </c>
      <c r="K133" s="81">
        <f t="shared" si="3"/>
        <v>0</v>
      </c>
      <c r="L133" s="700">
        <f t="shared" si="2"/>
        <v>0</v>
      </c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429"/>
      <c r="AK133" s="429"/>
      <c r="AL133" s="429"/>
      <c r="AM133" s="429"/>
      <c r="AN133" s="429"/>
    </row>
    <row r="134" spans="1:40" s="427" customFormat="1" ht="33.75" customHeight="1">
      <c r="A134" s="207" t="s">
        <v>583</v>
      </c>
      <c r="B134" s="3" t="str">
        <f>'Формат ФСТ'!B46</f>
        <v>Приобретение LADA KALINA 21941</v>
      </c>
      <c r="C134" s="699">
        <v>0</v>
      </c>
      <c r="D134" s="699">
        <v>0</v>
      </c>
      <c r="E134" s="699">
        <v>0</v>
      </c>
      <c r="F134" s="699">
        <v>0</v>
      </c>
      <c r="G134" s="699">
        <f t="shared" si="1"/>
        <v>0</v>
      </c>
      <c r="H134" s="699">
        <v>0</v>
      </c>
      <c r="I134" s="699">
        <v>0</v>
      </c>
      <c r="J134" s="699">
        <v>0</v>
      </c>
      <c r="K134" s="81">
        <f t="shared" si="3"/>
        <v>0</v>
      </c>
      <c r="L134" s="700">
        <f t="shared" si="2"/>
        <v>0</v>
      </c>
      <c r="M134" s="429"/>
      <c r="N134" s="429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  <c r="AA134" s="429"/>
      <c r="AB134" s="429"/>
      <c r="AC134" s="429"/>
      <c r="AD134" s="429"/>
      <c r="AE134" s="429"/>
      <c r="AF134" s="429"/>
      <c r="AG134" s="429"/>
      <c r="AH134" s="429"/>
      <c r="AI134" s="429"/>
      <c r="AJ134" s="429"/>
      <c r="AK134" s="429"/>
      <c r="AL134" s="429"/>
      <c r="AM134" s="429"/>
      <c r="AN134" s="429"/>
    </row>
    <row r="135" spans="1:40" s="427" customFormat="1" ht="40.5" customHeight="1">
      <c r="A135" s="207" t="s">
        <v>584</v>
      </c>
      <c r="B135" s="3" t="str">
        <f>'Формат ФСТ'!B47</f>
        <v>Приобретение LADA Largus</v>
      </c>
      <c r="C135" s="699">
        <v>0</v>
      </c>
      <c r="D135" s="699">
        <v>0</v>
      </c>
      <c r="E135" s="699">
        <v>0</v>
      </c>
      <c r="F135" s="699">
        <v>0</v>
      </c>
      <c r="G135" s="699">
        <f t="shared" si="1"/>
        <v>0</v>
      </c>
      <c r="H135" s="699">
        <v>0</v>
      </c>
      <c r="I135" s="699">
        <v>0</v>
      </c>
      <c r="J135" s="699">
        <v>0</v>
      </c>
      <c r="K135" s="81">
        <f t="shared" si="3"/>
        <v>0</v>
      </c>
      <c r="L135" s="700">
        <f t="shared" si="2"/>
        <v>0</v>
      </c>
      <c r="M135" s="429"/>
      <c r="N135" s="429"/>
      <c r="O135" s="429"/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  <c r="AA135" s="429"/>
      <c r="AB135" s="429"/>
      <c r="AC135" s="429"/>
      <c r="AD135" s="429"/>
      <c r="AE135" s="429"/>
      <c r="AF135" s="429"/>
      <c r="AG135" s="429"/>
      <c r="AH135" s="429"/>
      <c r="AI135" s="429"/>
      <c r="AJ135" s="429"/>
      <c r="AK135" s="429"/>
      <c r="AL135" s="429"/>
      <c r="AM135" s="429"/>
      <c r="AN135" s="429"/>
    </row>
    <row r="136" spans="1:40" s="427" customFormat="1" ht="105.75" customHeight="1">
      <c r="A136" s="207" t="s">
        <v>585</v>
      </c>
      <c r="B136" s="3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C136" s="699">
        <v>0</v>
      </c>
      <c r="D136" s="699">
        <v>0</v>
      </c>
      <c r="E136" s="699">
        <v>0</v>
      </c>
      <c r="F136" s="699">
        <v>0</v>
      </c>
      <c r="G136" s="699">
        <f t="shared" si="1"/>
        <v>0</v>
      </c>
      <c r="H136" s="699">
        <v>0</v>
      </c>
      <c r="I136" s="699">
        <v>0</v>
      </c>
      <c r="J136" s="699">
        <v>0</v>
      </c>
      <c r="K136" s="81">
        <f t="shared" si="3"/>
        <v>0</v>
      </c>
      <c r="L136" s="700">
        <f t="shared" si="2"/>
        <v>0</v>
      </c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432"/>
      <c r="AA136" s="432"/>
      <c r="AB136" s="432"/>
      <c r="AC136" s="432"/>
      <c r="AD136" s="432"/>
      <c r="AE136" s="432"/>
      <c r="AF136" s="432"/>
      <c r="AG136" s="432"/>
      <c r="AH136" s="432"/>
      <c r="AI136" s="432"/>
      <c r="AJ136" s="432"/>
      <c r="AK136" s="432"/>
      <c r="AL136" s="432"/>
      <c r="AM136" s="432"/>
      <c r="AN136" s="432"/>
    </row>
    <row r="138" ht="15.75">
      <c r="A138" s="1" t="s">
        <v>414</v>
      </c>
    </row>
  </sheetData>
  <sheetProtection/>
  <mergeCells count="21">
    <mergeCell ref="H96:L96"/>
    <mergeCell ref="E8:I8"/>
    <mergeCell ref="F10:I10"/>
    <mergeCell ref="H98:L98"/>
    <mergeCell ref="H97:L97"/>
    <mergeCell ref="A94:L94"/>
    <mergeCell ref="C98:G98"/>
    <mergeCell ref="A96:A99"/>
    <mergeCell ref="B96:B99"/>
    <mergeCell ref="C97:G97"/>
    <mergeCell ref="C96:G96"/>
    <mergeCell ref="A56:B56"/>
    <mergeCell ref="A63:I63"/>
    <mergeCell ref="A62:I62"/>
    <mergeCell ref="A5:I5"/>
    <mergeCell ref="A16:A18"/>
    <mergeCell ref="B16:B18"/>
    <mergeCell ref="C16:C18"/>
    <mergeCell ref="D16:H16"/>
    <mergeCell ref="I16:I18"/>
    <mergeCell ref="A14:I14"/>
  </mergeCells>
  <printOptions/>
  <pageMargins left="0.31496062992125984" right="0.31496062992125984" top="0.7480314960629921" bottom="0.7086614173228347" header="0.31496062992125984" footer="0.31496062992125984"/>
  <pageSetup fitToHeight="4" horizontalDpi="600" verticalDpi="600" orientation="portrait" paperSize="8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8" sqref="A28:G35"/>
    </sheetView>
  </sheetViews>
  <sheetFormatPr defaultColWidth="9.00390625" defaultRowHeight="15.75"/>
  <cols>
    <col min="2" max="2" width="37.125" style="0" customWidth="1"/>
    <col min="3" max="3" width="17.875" style="0" customWidth="1"/>
    <col min="4" max="4" width="16.25390625" style="0" customWidth="1"/>
    <col min="5" max="5" width="7.75390625" style="0" customWidth="1"/>
    <col min="6" max="6" width="12.625" style="0" customWidth="1"/>
    <col min="7" max="7" width="13.875" style="0" customWidth="1"/>
  </cols>
  <sheetData>
    <row r="1" spans="1:4" ht="36.75" customHeight="1">
      <c r="A1" s="136" t="s">
        <v>0</v>
      </c>
      <c r="B1" s="705" t="s">
        <v>617</v>
      </c>
      <c r="C1" s="705" t="s">
        <v>589</v>
      </c>
      <c r="D1" s="701" t="s">
        <v>616</v>
      </c>
    </row>
    <row r="2" spans="1:4" ht="15.75">
      <c r="A2" s="1023" t="s">
        <v>374</v>
      </c>
      <c r="B2" s="1024"/>
      <c r="C2" s="1024"/>
      <c r="D2" s="1025"/>
    </row>
    <row r="3" spans="1:4" ht="45.75" customHeight="1">
      <c r="A3" s="706" t="s">
        <v>369</v>
      </c>
      <c r="B3" s="714" t="s">
        <v>553</v>
      </c>
      <c r="C3" s="707">
        <v>2</v>
      </c>
      <c r="D3" s="708">
        <v>8922.87</v>
      </c>
    </row>
    <row r="4" spans="1:4" ht="15.75">
      <c r="A4" s="706" t="s">
        <v>348</v>
      </c>
      <c r="B4" s="714" t="s">
        <v>555</v>
      </c>
      <c r="C4" s="707">
        <v>1</v>
      </c>
      <c r="D4" s="708">
        <v>1949.15</v>
      </c>
    </row>
    <row r="5" spans="1:4" ht="31.5">
      <c r="A5" s="706" t="s">
        <v>347</v>
      </c>
      <c r="B5" s="714" t="s">
        <v>557</v>
      </c>
      <c r="C5" s="707">
        <v>2</v>
      </c>
      <c r="D5" s="708">
        <v>861.02</v>
      </c>
    </row>
    <row r="6" spans="1:4" ht="15.75">
      <c r="A6" s="706" t="s">
        <v>375</v>
      </c>
      <c r="B6" s="714" t="s">
        <v>558</v>
      </c>
      <c r="C6" s="707">
        <v>2</v>
      </c>
      <c r="D6" s="709">
        <v>686.44</v>
      </c>
    </row>
    <row r="7" spans="1:4" ht="15.75">
      <c r="A7" s="706"/>
      <c r="B7" s="714" t="s">
        <v>44</v>
      </c>
      <c r="C7" s="707"/>
      <c r="D7" s="716">
        <f>SUM(D3:D6)</f>
        <v>12419.480000000001</v>
      </c>
    </row>
    <row r="8" spans="1:4" ht="15.75">
      <c r="A8" s="1023" t="s">
        <v>429</v>
      </c>
      <c r="B8" s="1024"/>
      <c r="C8" s="1024"/>
      <c r="D8" s="1025"/>
    </row>
    <row r="9" spans="1:4" ht="31.5">
      <c r="A9" s="706" t="s">
        <v>376</v>
      </c>
      <c r="B9" s="714" t="s">
        <v>486</v>
      </c>
      <c r="C9" s="707">
        <v>1</v>
      </c>
      <c r="D9" s="710">
        <v>14400</v>
      </c>
    </row>
    <row r="10" spans="1:4" ht="15.75">
      <c r="A10" s="706"/>
      <c r="B10" s="714" t="s">
        <v>44</v>
      </c>
      <c r="C10" s="707"/>
      <c r="D10" s="716">
        <f>D9</f>
        <v>14400</v>
      </c>
    </row>
    <row r="11" spans="1:4" ht="15.75">
      <c r="A11" s="1023" t="s">
        <v>430</v>
      </c>
      <c r="B11" s="1024"/>
      <c r="C11" s="1024"/>
      <c r="D11" s="1025"/>
    </row>
    <row r="12" spans="1:4" ht="15.75">
      <c r="A12" s="706" t="s">
        <v>377</v>
      </c>
      <c r="B12" s="714" t="s">
        <v>559</v>
      </c>
      <c r="C12" s="707">
        <v>1</v>
      </c>
      <c r="D12" s="709">
        <v>698.31</v>
      </c>
    </row>
    <row r="13" spans="1:4" ht="15.75">
      <c r="A13" s="706" t="s">
        <v>378</v>
      </c>
      <c r="B13" s="714" t="s">
        <v>560</v>
      </c>
      <c r="C13" s="707">
        <v>1</v>
      </c>
      <c r="D13" s="709">
        <v>823.72</v>
      </c>
    </row>
    <row r="14" spans="1:4" ht="15.75">
      <c r="A14" s="706" t="s">
        <v>538</v>
      </c>
      <c r="B14" s="714" t="s">
        <v>561</v>
      </c>
      <c r="C14" s="707">
        <v>1</v>
      </c>
      <c r="D14" s="709">
        <v>1415.25</v>
      </c>
    </row>
    <row r="15" spans="1:4" ht="15.75">
      <c r="A15" s="706" t="s">
        <v>379</v>
      </c>
      <c r="B15" s="714" t="s">
        <v>564</v>
      </c>
      <c r="C15" s="707">
        <v>2</v>
      </c>
      <c r="D15" s="711">
        <v>798.31</v>
      </c>
    </row>
    <row r="16" spans="1:4" ht="15.75">
      <c r="A16" s="706" t="s">
        <v>380</v>
      </c>
      <c r="B16" s="714" t="s">
        <v>565</v>
      </c>
      <c r="C16" s="712">
        <v>2</v>
      </c>
      <c r="D16" s="710">
        <v>930.51</v>
      </c>
    </row>
    <row r="17" spans="1:4" ht="15.75">
      <c r="A17" s="706"/>
      <c r="B17" s="714" t="s">
        <v>44</v>
      </c>
      <c r="C17" s="707"/>
      <c r="D17" s="716">
        <f>SUM(D12:D16)</f>
        <v>4666.099999999999</v>
      </c>
    </row>
    <row r="18" spans="1:4" ht="15.75">
      <c r="A18" s="1023" t="s">
        <v>431</v>
      </c>
      <c r="B18" s="1024"/>
      <c r="C18" s="1024"/>
      <c r="D18" s="1025"/>
    </row>
    <row r="19" spans="1:4" ht="15.75">
      <c r="A19" s="706" t="s">
        <v>381</v>
      </c>
      <c r="B19" s="714" t="s">
        <v>562</v>
      </c>
      <c r="C19" s="707">
        <v>1</v>
      </c>
      <c r="D19" s="711">
        <v>1186.44</v>
      </c>
    </row>
    <row r="20" spans="1:4" ht="15.75">
      <c r="A20" s="706" t="s">
        <v>382</v>
      </c>
      <c r="B20" s="714" t="s">
        <v>559</v>
      </c>
      <c r="C20" s="707">
        <v>1</v>
      </c>
      <c r="D20" s="709">
        <v>698.31</v>
      </c>
    </row>
    <row r="21" spans="1:4" ht="15.75">
      <c r="A21" s="706" t="s">
        <v>539</v>
      </c>
      <c r="B21" s="714" t="s">
        <v>555</v>
      </c>
      <c r="C21" s="707">
        <v>1</v>
      </c>
      <c r="D21" s="708">
        <v>1949.15</v>
      </c>
    </row>
    <row r="22" spans="1:4" ht="31.5">
      <c r="A22" s="706" t="s">
        <v>383</v>
      </c>
      <c r="B22" s="714" t="s">
        <v>563</v>
      </c>
      <c r="C22" s="707">
        <v>1</v>
      </c>
      <c r="D22" s="708">
        <v>2584.75</v>
      </c>
    </row>
    <row r="23" spans="1:4" ht="15.75">
      <c r="A23" s="706"/>
      <c r="B23" s="714" t="s">
        <v>44</v>
      </c>
      <c r="C23" s="707"/>
      <c r="D23" s="716">
        <f>SUM(D19:D22)</f>
        <v>6418.65</v>
      </c>
    </row>
    <row r="24" spans="1:4" ht="21.75" customHeight="1" thickBot="1">
      <c r="A24" s="713"/>
      <c r="B24" s="715" t="s">
        <v>272</v>
      </c>
      <c r="C24" s="493"/>
      <c r="D24" s="717">
        <f>D7+D10+D17+D23</f>
        <v>37904.23</v>
      </c>
    </row>
    <row r="25" spans="3:4" ht="20.25" customHeight="1">
      <c r="C25" s="1" t="s">
        <v>618</v>
      </c>
      <c r="D25" s="704">
        <f>D24*1.18</f>
        <v>44726.9914</v>
      </c>
    </row>
    <row r="27" ht="16.5" thickBot="1"/>
    <row r="28" spans="1:7" ht="15.75">
      <c r="A28" s="719"/>
      <c r="B28" s="733" t="s">
        <v>621</v>
      </c>
      <c r="C28" s="720"/>
      <c r="D28" s="720"/>
      <c r="E28" s="703" t="s">
        <v>619</v>
      </c>
      <c r="F28" s="703" t="s">
        <v>620</v>
      </c>
      <c r="G28" s="721" t="s">
        <v>618</v>
      </c>
    </row>
    <row r="29" spans="1:7" ht="47.25">
      <c r="A29" s="722" t="s">
        <v>541</v>
      </c>
      <c r="B29" s="723" t="s">
        <v>566</v>
      </c>
      <c r="C29" s="724" t="s">
        <v>435</v>
      </c>
      <c r="D29" s="724" t="s">
        <v>436</v>
      </c>
      <c r="E29" s="725">
        <v>23</v>
      </c>
      <c r="F29" s="726">
        <v>14218.53</v>
      </c>
      <c r="G29" s="732">
        <f>F29*1.18</f>
        <v>16777.8654</v>
      </c>
    </row>
    <row r="30" spans="1:7" ht="31.5">
      <c r="A30" s="722" t="s">
        <v>542</v>
      </c>
      <c r="B30" s="723" t="s">
        <v>568</v>
      </c>
      <c r="C30" s="724" t="s">
        <v>436</v>
      </c>
      <c r="D30" s="724" t="s">
        <v>438</v>
      </c>
      <c r="E30" s="725">
        <v>16</v>
      </c>
      <c r="F30" s="726">
        <v>10066.51</v>
      </c>
      <c r="G30" s="732">
        <f aca="true" t="shared" si="0" ref="G30:G35">F30*1.18</f>
        <v>11878.4818</v>
      </c>
    </row>
    <row r="31" spans="1:7" ht="31.5">
      <c r="A31" s="722" t="s">
        <v>543</v>
      </c>
      <c r="B31" s="723" t="s">
        <v>570</v>
      </c>
      <c r="C31" s="724" t="s">
        <v>438</v>
      </c>
      <c r="D31" s="724" t="s">
        <v>437</v>
      </c>
      <c r="E31" s="725">
        <v>21</v>
      </c>
      <c r="F31" s="726">
        <v>13032.24</v>
      </c>
      <c r="G31" s="732">
        <f t="shared" si="0"/>
        <v>15378.043199999998</v>
      </c>
    </row>
    <row r="32" spans="1:7" ht="47.25">
      <c r="A32" s="722" t="s">
        <v>544</v>
      </c>
      <c r="B32" s="723" t="s">
        <v>571</v>
      </c>
      <c r="C32" s="724" t="s">
        <v>437</v>
      </c>
      <c r="D32" s="724" t="s">
        <v>489</v>
      </c>
      <c r="E32" s="725">
        <v>20</v>
      </c>
      <c r="F32" s="726">
        <v>12439.09</v>
      </c>
      <c r="G32" s="732">
        <f t="shared" si="0"/>
        <v>14678.126199999999</v>
      </c>
    </row>
    <row r="33" spans="1:7" ht="47.25">
      <c r="A33" s="722" t="s">
        <v>545</v>
      </c>
      <c r="B33" s="723" t="s">
        <v>574</v>
      </c>
      <c r="C33" s="724" t="s">
        <v>489</v>
      </c>
      <c r="D33" s="724" t="s">
        <v>489</v>
      </c>
      <c r="E33" s="725">
        <v>20</v>
      </c>
      <c r="F33" s="726">
        <v>12439.09</v>
      </c>
      <c r="G33" s="732">
        <f t="shared" si="0"/>
        <v>14678.126199999999</v>
      </c>
    </row>
    <row r="34" spans="1:7" ht="31.5">
      <c r="A34" s="722" t="s">
        <v>546</v>
      </c>
      <c r="B34" s="723" t="s">
        <v>576</v>
      </c>
      <c r="C34" s="724" t="s">
        <v>489</v>
      </c>
      <c r="D34" s="724" t="s">
        <v>489</v>
      </c>
      <c r="E34" s="725">
        <v>24</v>
      </c>
      <c r="F34" s="726">
        <v>14779.35</v>
      </c>
      <c r="G34" s="732">
        <f t="shared" si="0"/>
        <v>17439.632999999998</v>
      </c>
    </row>
    <row r="35" spans="1:7" ht="32.25" thickBot="1">
      <c r="A35" s="727" t="s">
        <v>547</v>
      </c>
      <c r="B35" s="728" t="s">
        <v>595</v>
      </c>
      <c r="C35" s="729" t="s">
        <v>489</v>
      </c>
      <c r="D35" s="729" t="s">
        <v>489</v>
      </c>
      <c r="E35" s="730">
        <v>15</v>
      </c>
      <c r="F35" s="731">
        <v>10208.46</v>
      </c>
      <c r="G35" s="732">
        <f t="shared" si="0"/>
        <v>12045.982799999998</v>
      </c>
    </row>
    <row r="36" spans="1:9" ht="15.75">
      <c r="A36" s="718"/>
      <c r="B36" s="718"/>
      <c r="C36" s="718"/>
      <c r="D36" s="718"/>
      <c r="E36" s="718"/>
      <c r="F36" s="718"/>
      <c r="G36" s="718"/>
      <c r="H36" s="718"/>
      <c r="I36" s="718"/>
    </row>
  </sheetData>
  <sheetProtection/>
  <mergeCells count="4">
    <mergeCell ref="A2:D2"/>
    <mergeCell ref="A8:D8"/>
    <mergeCell ref="A11:D11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T61"/>
  <sheetViews>
    <sheetView view="pageBreakPreview" zoomScale="75" zoomScaleNormal="70" zoomScaleSheetLayoutView="75" zoomScalePageLayoutView="0" workbookViewId="0" topLeftCell="U3">
      <selection activeCell="AF13" sqref="AF13"/>
    </sheetView>
  </sheetViews>
  <sheetFormatPr defaultColWidth="9.00390625" defaultRowHeight="15.75"/>
  <cols>
    <col min="1" max="1" width="11.00390625" style="12" bestFit="1" customWidth="1"/>
    <col min="2" max="2" width="34.50390625" style="12" customWidth="1"/>
    <col min="3" max="3" width="12.50390625" style="12" customWidth="1"/>
    <col min="4" max="5" width="10.625" style="12" customWidth="1"/>
    <col min="6" max="6" width="10.625" style="611" customWidth="1"/>
    <col min="7" max="7" width="14.875" style="12" customWidth="1"/>
    <col min="8" max="8" width="15.25390625" style="12" customWidth="1"/>
    <col min="9" max="9" width="18.125" style="12" customWidth="1"/>
    <col min="10" max="10" width="18.00390625" style="12" customWidth="1"/>
    <col min="11" max="11" width="16.625" style="12" customWidth="1"/>
    <col min="12" max="13" width="8.625" style="12" customWidth="1"/>
    <col min="14" max="14" width="8.625" style="611" customWidth="1"/>
    <col min="15" max="15" width="10.625" style="12" customWidth="1"/>
    <col min="16" max="16" width="8.625" style="12" customWidth="1"/>
    <col min="17" max="17" width="8.625" style="611" customWidth="1"/>
    <col min="18" max="19" width="8.625" style="12" customWidth="1"/>
    <col min="20" max="20" width="8.625" style="611" customWidth="1"/>
    <col min="21" max="22" width="8.625" style="12" customWidth="1"/>
    <col min="23" max="23" width="8.625" style="611" customWidth="1"/>
    <col min="24" max="25" width="8.625" style="12" customWidth="1"/>
    <col min="26" max="26" width="8.625" style="611" customWidth="1"/>
    <col min="27" max="28" width="8.625" style="228" customWidth="1"/>
    <col min="29" max="29" width="8.625" style="617" customWidth="1"/>
    <col min="30" max="35" width="13.625" style="12" customWidth="1"/>
    <col min="36" max="16384" width="9.00390625" style="12" customWidth="1"/>
  </cols>
  <sheetData>
    <row r="1" spans="1:35" ht="15.75">
      <c r="A1" s="229"/>
      <c r="B1" s="229"/>
      <c r="C1" s="229"/>
      <c r="D1" s="229"/>
      <c r="E1" s="229"/>
      <c r="F1" s="602"/>
      <c r="G1" s="229"/>
      <c r="H1" s="229"/>
      <c r="I1" s="229"/>
      <c r="J1" s="229"/>
      <c r="K1" s="229"/>
      <c r="L1" s="229"/>
      <c r="M1" s="229"/>
      <c r="N1" s="602"/>
      <c r="O1" s="229"/>
      <c r="P1" s="229"/>
      <c r="Q1" s="602"/>
      <c r="R1" s="229"/>
      <c r="S1" s="229"/>
      <c r="T1" s="602"/>
      <c r="U1" s="229"/>
      <c r="V1" s="229"/>
      <c r="W1" s="602"/>
      <c r="X1" s="229"/>
      <c r="Y1" s="229"/>
      <c r="Z1" s="602"/>
      <c r="AA1" s="229"/>
      <c r="AB1" s="229"/>
      <c r="AC1" s="602"/>
      <c r="AD1" s="229"/>
      <c r="AE1" s="229"/>
      <c r="AF1" s="229"/>
      <c r="AG1" s="229"/>
      <c r="AH1" s="229"/>
      <c r="AI1" s="229"/>
    </row>
    <row r="2" spans="1:35" ht="15.75">
      <c r="A2" s="229"/>
      <c r="B2" s="229"/>
      <c r="C2" s="229"/>
      <c r="D2" s="229"/>
      <c r="E2" s="229"/>
      <c r="F2" s="602"/>
      <c r="G2" s="229"/>
      <c r="H2" s="229"/>
      <c r="I2" s="229"/>
      <c r="J2" s="229"/>
      <c r="K2" s="229"/>
      <c r="L2" s="229"/>
      <c r="M2" s="229"/>
      <c r="N2" s="602"/>
      <c r="O2" s="229"/>
      <c r="P2" s="229"/>
      <c r="Q2" s="602"/>
      <c r="R2" s="229"/>
      <c r="S2" s="229"/>
      <c r="T2" s="602"/>
      <c r="U2" s="229"/>
      <c r="V2" s="229"/>
      <c r="W2" s="602"/>
      <c r="X2" s="229"/>
      <c r="Y2" s="229"/>
      <c r="Z2" s="602"/>
      <c r="AA2" s="229"/>
      <c r="AB2" s="229"/>
      <c r="AC2" s="602"/>
      <c r="AD2" s="229"/>
      <c r="AE2" s="229"/>
      <c r="AF2" s="229"/>
      <c r="AG2" s="229"/>
      <c r="AH2" s="229"/>
      <c r="AI2" s="398" t="s">
        <v>278</v>
      </c>
    </row>
    <row r="3" spans="1:35" ht="15.75">
      <c r="A3" s="229"/>
      <c r="B3" s="229"/>
      <c r="C3" s="229"/>
      <c r="D3" s="229"/>
      <c r="E3" s="229"/>
      <c r="F3" s="602"/>
      <c r="G3" s="229"/>
      <c r="H3" s="229"/>
      <c r="I3" s="229"/>
      <c r="J3" s="229"/>
      <c r="K3" s="229"/>
      <c r="L3" s="229"/>
      <c r="M3" s="229"/>
      <c r="N3" s="602"/>
      <c r="O3" s="229"/>
      <c r="P3" s="229"/>
      <c r="Q3" s="602"/>
      <c r="R3" s="229"/>
      <c r="S3" s="229"/>
      <c r="T3" s="602"/>
      <c r="U3" s="229"/>
      <c r="V3" s="229"/>
      <c r="W3" s="602"/>
      <c r="X3" s="229"/>
      <c r="Y3" s="229"/>
      <c r="Z3" s="602"/>
      <c r="AA3" s="229"/>
      <c r="AB3" s="229"/>
      <c r="AC3" s="602"/>
      <c r="AD3" s="229"/>
      <c r="AE3" s="229"/>
      <c r="AF3" s="229"/>
      <c r="AG3" s="229"/>
      <c r="AH3" s="229"/>
      <c r="AI3" s="398" t="s">
        <v>221</v>
      </c>
    </row>
    <row r="4" spans="1:35" ht="15.75">
      <c r="A4" s="230"/>
      <c r="B4" s="230"/>
      <c r="C4" s="230"/>
      <c r="D4" s="230"/>
      <c r="E4" s="230"/>
      <c r="F4" s="603"/>
      <c r="G4" s="230"/>
      <c r="H4" s="230"/>
      <c r="I4" s="230"/>
      <c r="J4" s="230"/>
      <c r="K4" s="230"/>
      <c r="L4" s="230"/>
      <c r="M4" s="230"/>
      <c r="N4" s="603"/>
      <c r="O4" s="230"/>
      <c r="P4" s="230"/>
      <c r="Q4" s="603"/>
      <c r="R4" s="230"/>
      <c r="S4" s="230"/>
      <c r="T4" s="603"/>
      <c r="U4" s="230"/>
      <c r="V4" s="230"/>
      <c r="W4" s="603"/>
      <c r="X4" s="230"/>
      <c r="Y4" s="230"/>
      <c r="Z4" s="603"/>
      <c r="AA4" s="230"/>
      <c r="AB4" s="230"/>
      <c r="AC4" s="603"/>
      <c r="AD4" s="230"/>
      <c r="AE4" s="230"/>
      <c r="AF4" s="230"/>
      <c r="AG4" s="230"/>
      <c r="AH4" s="230"/>
      <c r="AI4" s="397" t="s">
        <v>389</v>
      </c>
    </row>
    <row r="5" spans="1:35" ht="15.75">
      <c r="A5" s="230"/>
      <c r="B5" s="230"/>
      <c r="C5" s="230"/>
      <c r="D5" s="230"/>
      <c r="E5" s="230"/>
      <c r="F5" s="603"/>
      <c r="G5" s="230"/>
      <c r="H5" s="230"/>
      <c r="I5" s="230"/>
      <c r="J5" s="230"/>
      <c r="K5" s="230"/>
      <c r="L5" s="230"/>
      <c r="M5" s="230"/>
      <c r="N5" s="603"/>
      <c r="O5" s="230"/>
      <c r="P5" s="230"/>
      <c r="Q5" s="603"/>
      <c r="R5" s="230"/>
      <c r="S5" s="230"/>
      <c r="T5" s="603"/>
      <c r="U5" s="230"/>
      <c r="V5" s="230"/>
      <c r="W5" s="603"/>
      <c r="X5" s="230"/>
      <c r="Y5" s="230"/>
      <c r="Z5" s="603"/>
      <c r="AA5" s="230"/>
      <c r="AB5" s="230"/>
      <c r="AC5" s="603"/>
      <c r="AD5" s="230"/>
      <c r="AE5" s="230"/>
      <c r="AF5" s="230"/>
      <c r="AG5" s="230"/>
      <c r="AH5" s="230"/>
      <c r="AI5" s="397"/>
    </row>
    <row r="6" spans="1:35" ht="15.75">
      <c r="A6" s="856" t="s">
        <v>634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856"/>
      <c r="AC6" s="856"/>
      <c r="AD6" s="856"/>
      <c r="AE6" s="856"/>
      <c r="AF6" s="856"/>
      <c r="AG6" s="856"/>
      <c r="AH6" s="856"/>
      <c r="AI6" s="856"/>
    </row>
    <row r="7" spans="1:35" ht="15.75">
      <c r="A7" s="396"/>
      <c r="B7" s="396"/>
      <c r="C7" s="396"/>
      <c r="D7" s="396"/>
      <c r="E7" s="396"/>
      <c r="F7" s="604"/>
      <c r="G7" s="396"/>
      <c r="H7" s="396"/>
      <c r="I7" s="396"/>
      <c r="J7" s="396"/>
      <c r="K7" s="396"/>
      <c r="L7" s="396"/>
      <c r="M7" s="396"/>
      <c r="N7" s="604"/>
      <c r="O7" s="396"/>
      <c r="P7" s="396"/>
      <c r="Q7" s="604"/>
      <c r="R7" s="396"/>
      <c r="S7" s="396"/>
      <c r="T7" s="604"/>
      <c r="U7" s="396"/>
      <c r="V7" s="396"/>
      <c r="W7" s="604"/>
      <c r="X7" s="396"/>
      <c r="Y7" s="396"/>
      <c r="Z7" s="604"/>
      <c r="AA7" s="396"/>
      <c r="AB7" s="396"/>
      <c r="AC7" s="604"/>
      <c r="AD7" s="396"/>
      <c r="AE7" s="396"/>
      <c r="AF7" s="396"/>
      <c r="AG7" s="396"/>
      <c r="AH7" s="396"/>
      <c r="AI7" s="396"/>
    </row>
    <row r="8" spans="1:35" ht="15.75">
      <c r="A8" s="230"/>
      <c r="B8" s="230"/>
      <c r="C8" s="230"/>
      <c r="D8" s="230"/>
      <c r="E8" s="230"/>
      <c r="F8" s="603"/>
      <c r="G8" s="230"/>
      <c r="H8" s="230"/>
      <c r="I8" s="230"/>
      <c r="J8" s="230"/>
      <c r="K8" s="230"/>
      <c r="L8" s="230"/>
      <c r="M8" s="230"/>
      <c r="N8" s="603"/>
      <c r="O8" s="230"/>
      <c r="P8" s="230"/>
      <c r="Q8" s="603"/>
      <c r="R8" s="230"/>
      <c r="S8" s="230"/>
      <c r="T8" s="603"/>
      <c r="U8" s="230"/>
      <c r="V8" s="230"/>
      <c r="W8" s="603"/>
      <c r="X8" s="230"/>
      <c r="Y8" s="230"/>
      <c r="Z8" s="603"/>
      <c r="AA8" s="230"/>
      <c r="AB8" s="230"/>
      <c r="AC8" s="603"/>
      <c r="AD8" s="230"/>
      <c r="AE8" s="230"/>
      <c r="AF8" s="230"/>
      <c r="AG8" s="230"/>
      <c r="AH8" s="230"/>
      <c r="AI8" s="397" t="s">
        <v>222</v>
      </c>
    </row>
    <row r="9" spans="1:35" ht="15.75">
      <c r="A9" s="230"/>
      <c r="B9" s="230"/>
      <c r="C9" s="230"/>
      <c r="D9" s="230"/>
      <c r="E9" s="230"/>
      <c r="F9" s="603"/>
      <c r="G9" s="230"/>
      <c r="H9" s="230"/>
      <c r="I9" s="230"/>
      <c r="J9" s="230"/>
      <c r="K9" s="230"/>
      <c r="L9" s="230"/>
      <c r="M9" s="230"/>
      <c r="N9" s="603"/>
      <c r="O9" s="230"/>
      <c r="P9" s="230"/>
      <c r="Q9" s="603"/>
      <c r="R9" s="230"/>
      <c r="S9" s="230"/>
      <c r="T9" s="603"/>
      <c r="U9" s="230"/>
      <c r="V9" s="230"/>
      <c r="W9" s="603"/>
      <c r="X9" s="230"/>
      <c r="Y9" s="230"/>
      <c r="Z9" s="603"/>
      <c r="AA9" s="874" t="s">
        <v>492</v>
      </c>
      <c r="AB9" s="874"/>
      <c r="AC9" s="874"/>
      <c r="AD9" s="875"/>
      <c r="AE9" s="875"/>
      <c r="AF9" s="875"/>
      <c r="AG9" s="875"/>
      <c r="AH9" s="875"/>
      <c r="AI9" s="875"/>
    </row>
    <row r="10" spans="1:35" ht="15.75">
      <c r="A10" s="230"/>
      <c r="B10" s="230"/>
      <c r="C10" s="230"/>
      <c r="D10" s="230"/>
      <c r="E10" s="230"/>
      <c r="F10" s="603"/>
      <c r="G10" s="230"/>
      <c r="H10" s="230"/>
      <c r="I10" s="230"/>
      <c r="J10" s="230"/>
      <c r="K10" s="230"/>
      <c r="L10" s="230"/>
      <c r="M10" s="230"/>
      <c r="N10" s="603"/>
      <c r="O10" s="230"/>
      <c r="P10" s="230"/>
      <c r="Q10" s="603"/>
      <c r="R10" s="230"/>
      <c r="S10" s="230"/>
      <c r="T10" s="603"/>
      <c r="U10" s="230"/>
      <c r="V10" s="230"/>
      <c r="W10" s="603"/>
      <c r="X10" s="230"/>
      <c r="Y10" s="230"/>
      <c r="Z10" s="603"/>
      <c r="AA10" s="230"/>
      <c r="AB10" s="230"/>
      <c r="AC10" s="603"/>
      <c r="AD10" s="230"/>
      <c r="AE10" s="230"/>
      <c r="AF10" s="230"/>
      <c r="AG10" s="230"/>
      <c r="AH10" s="230"/>
      <c r="AI10" s="397"/>
    </row>
    <row r="11" spans="1:35" ht="15.75" customHeight="1">
      <c r="A11" s="230"/>
      <c r="B11" s="230"/>
      <c r="C11" s="230"/>
      <c r="D11" s="230"/>
      <c r="E11" s="230"/>
      <c r="F11" s="603"/>
      <c r="G11" s="230"/>
      <c r="H11" s="230"/>
      <c r="I11" s="230"/>
      <c r="J11" s="230"/>
      <c r="K11" s="230"/>
      <c r="L11" s="230"/>
      <c r="M11" s="230"/>
      <c r="N11" s="603"/>
      <c r="O11" s="230"/>
      <c r="P11" s="230"/>
      <c r="Q11" s="603"/>
      <c r="R11" s="230"/>
      <c r="S11" s="230"/>
      <c r="T11" s="603"/>
      <c r="U11" s="230"/>
      <c r="V11" s="230"/>
      <c r="W11" s="603"/>
      <c r="X11" s="230"/>
      <c r="Y11" s="230"/>
      <c r="Z11" s="603"/>
      <c r="AA11" s="230"/>
      <c r="AB11" s="230"/>
      <c r="AC11" s="603"/>
      <c r="AD11" s="876" t="s">
        <v>484</v>
      </c>
      <c r="AE11" s="877"/>
      <c r="AF11" s="877"/>
      <c r="AG11" s="877"/>
      <c r="AH11" s="877"/>
      <c r="AI11" s="877"/>
    </row>
    <row r="12" spans="1:35" ht="15.75">
      <c r="A12" s="230"/>
      <c r="B12" s="230"/>
      <c r="C12" s="230"/>
      <c r="D12" s="230"/>
      <c r="E12" s="230"/>
      <c r="F12" s="603"/>
      <c r="G12" s="230"/>
      <c r="H12" s="230"/>
      <c r="I12" s="230"/>
      <c r="J12" s="230"/>
      <c r="K12" s="230"/>
      <c r="L12" s="230"/>
      <c r="M12" s="230"/>
      <c r="N12" s="603"/>
      <c r="O12" s="230"/>
      <c r="P12" s="230"/>
      <c r="Q12" s="603"/>
      <c r="R12" s="230"/>
      <c r="S12" s="230"/>
      <c r="T12" s="603"/>
      <c r="U12" s="230"/>
      <c r="V12" s="230"/>
      <c r="W12" s="603"/>
      <c r="X12" s="230"/>
      <c r="Y12" s="230"/>
      <c r="Z12" s="603"/>
      <c r="AA12" s="230"/>
      <c r="AB12" s="230"/>
      <c r="AC12" s="603"/>
      <c r="AD12" s="230"/>
      <c r="AE12" s="230"/>
      <c r="AF12" s="874" t="s">
        <v>635</v>
      </c>
      <c r="AG12" s="874"/>
      <c r="AH12" s="874"/>
      <c r="AI12" s="874"/>
    </row>
    <row r="13" spans="1:35" ht="15.75">
      <c r="A13" s="230"/>
      <c r="B13" s="230"/>
      <c r="C13" s="230"/>
      <c r="D13" s="230"/>
      <c r="E13" s="230"/>
      <c r="F13" s="603"/>
      <c r="G13" s="230"/>
      <c r="H13" s="230"/>
      <c r="I13" s="230"/>
      <c r="J13" s="230"/>
      <c r="K13" s="230"/>
      <c r="L13" s="230"/>
      <c r="M13" s="230"/>
      <c r="N13" s="603"/>
      <c r="O13" s="230"/>
      <c r="P13" s="230"/>
      <c r="Q13" s="603"/>
      <c r="R13" s="230"/>
      <c r="S13" s="230"/>
      <c r="T13" s="603"/>
      <c r="U13" s="230"/>
      <c r="V13" s="230"/>
      <c r="W13" s="603"/>
      <c r="X13" s="230"/>
      <c r="Y13" s="230"/>
      <c r="Z13" s="603"/>
      <c r="AA13" s="230"/>
      <c r="AB13" s="230"/>
      <c r="AC13" s="603"/>
      <c r="AD13" s="230"/>
      <c r="AE13" s="230"/>
      <c r="AF13" s="230"/>
      <c r="AG13" s="230"/>
      <c r="AH13" s="230"/>
      <c r="AI13" s="397" t="s">
        <v>223</v>
      </c>
    </row>
    <row r="14" spans="1:35" ht="16.5" thickBot="1">
      <c r="A14" s="230"/>
      <c r="B14" s="230"/>
      <c r="C14" s="230"/>
      <c r="D14" s="230"/>
      <c r="E14" s="230"/>
      <c r="F14" s="603"/>
      <c r="G14" s="230"/>
      <c r="H14" s="230"/>
      <c r="I14" s="230"/>
      <c r="J14" s="230"/>
      <c r="K14" s="230"/>
      <c r="L14" s="230"/>
      <c r="M14" s="230"/>
      <c r="N14" s="603"/>
      <c r="O14" s="230"/>
      <c r="P14" s="230"/>
      <c r="Q14" s="603"/>
      <c r="R14" s="230"/>
      <c r="S14" s="230"/>
      <c r="T14" s="603"/>
      <c r="U14" s="230"/>
      <c r="V14" s="230"/>
      <c r="W14" s="603"/>
      <c r="X14" s="230"/>
      <c r="Y14" s="230"/>
      <c r="Z14" s="603"/>
      <c r="AA14" s="230"/>
      <c r="AB14" s="230"/>
      <c r="AC14" s="603"/>
      <c r="AD14" s="230"/>
      <c r="AE14" s="230"/>
      <c r="AF14" s="230"/>
      <c r="AG14" s="230"/>
      <c r="AH14" s="230"/>
      <c r="AI14" s="230"/>
    </row>
    <row r="15" spans="1:35" ht="21" customHeight="1">
      <c r="A15" s="858" t="s">
        <v>15</v>
      </c>
      <c r="B15" s="860" t="s">
        <v>36</v>
      </c>
      <c r="C15" s="860" t="s">
        <v>98</v>
      </c>
      <c r="D15" s="868" t="s">
        <v>491</v>
      </c>
      <c r="E15" s="869"/>
      <c r="F15" s="870"/>
      <c r="G15" s="860" t="s">
        <v>355</v>
      </c>
      <c r="H15" s="860" t="s">
        <v>83</v>
      </c>
      <c r="I15" s="860" t="s">
        <v>109</v>
      </c>
      <c r="J15" s="860" t="s">
        <v>119</v>
      </c>
      <c r="K15" s="860" t="s">
        <v>344</v>
      </c>
      <c r="L15" s="880" t="s">
        <v>43</v>
      </c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881"/>
      <c r="Y15" s="881"/>
      <c r="Z15" s="881"/>
      <c r="AA15" s="881"/>
      <c r="AB15" s="882"/>
      <c r="AC15" s="616"/>
      <c r="AD15" s="878" t="s">
        <v>225</v>
      </c>
      <c r="AE15" s="878"/>
      <c r="AF15" s="878"/>
      <c r="AG15" s="878"/>
      <c r="AH15" s="878"/>
      <c r="AI15" s="879"/>
    </row>
    <row r="16" spans="1:35" ht="70.5" customHeight="1">
      <c r="A16" s="859"/>
      <c r="B16" s="861"/>
      <c r="C16" s="861"/>
      <c r="D16" s="871"/>
      <c r="E16" s="872"/>
      <c r="F16" s="873"/>
      <c r="G16" s="861"/>
      <c r="H16" s="861"/>
      <c r="I16" s="861"/>
      <c r="J16" s="861"/>
      <c r="K16" s="861"/>
      <c r="L16" s="862" t="s">
        <v>432</v>
      </c>
      <c r="M16" s="863"/>
      <c r="N16" s="864"/>
      <c r="O16" s="862" t="s">
        <v>433</v>
      </c>
      <c r="P16" s="863"/>
      <c r="Q16" s="864"/>
      <c r="R16" s="862" t="s">
        <v>434</v>
      </c>
      <c r="S16" s="863"/>
      <c r="T16" s="864"/>
      <c r="U16" s="862" t="s">
        <v>487</v>
      </c>
      <c r="V16" s="863"/>
      <c r="W16" s="864"/>
      <c r="X16" s="862" t="s">
        <v>633</v>
      </c>
      <c r="Y16" s="863"/>
      <c r="Z16" s="864"/>
      <c r="AA16" s="865" t="s">
        <v>44</v>
      </c>
      <c r="AB16" s="866"/>
      <c r="AC16" s="867"/>
      <c r="AD16" s="19" t="s">
        <v>432</v>
      </c>
      <c r="AE16" s="19" t="s">
        <v>433</v>
      </c>
      <c r="AF16" s="19" t="s">
        <v>434</v>
      </c>
      <c r="AG16" s="19" t="s">
        <v>487</v>
      </c>
      <c r="AH16" s="19" t="s">
        <v>633</v>
      </c>
      <c r="AI16" s="525" t="s">
        <v>44</v>
      </c>
    </row>
    <row r="17" spans="1:35" ht="36.75" customHeight="1">
      <c r="A17" s="859"/>
      <c r="B17" s="861"/>
      <c r="C17" s="19" t="s">
        <v>99</v>
      </c>
      <c r="D17" s="19" t="s">
        <v>373</v>
      </c>
      <c r="E17" s="19" t="s">
        <v>372</v>
      </c>
      <c r="F17" s="605" t="s">
        <v>525</v>
      </c>
      <c r="G17" s="861"/>
      <c r="H17" s="861"/>
      <c r="I17" s="19" t="s">
        <v>54</v>
      </c>
      <c r="J17" s="19" t="s">
        <v>54</v>
      </c>
      <c r="K17" s="19" t="s">
        <v>54</v>
      </c>
      <c r="L17" s="226" t="s">
        <v>373</v>
      </c>
      <c r="M17" s="226" t="s">
        <v>372</v>
      </c>
      <c r="N17" s="615" t="s">
        <v>525</v>
      </c>
      <c r="O17" s="226" t="s">
        <v>373</v>
      </c>
      <c r="P17" s="226" t="s">
        <v>372</v>
      </c>
      <c r="Q17" s="615" t="s">
        <v>525</v>
      </c>
      <c r="R17" s="226" t="s">
        <v>373</v>
      </c>
      <c r="S17" s="226" t="s">
        <v>372</v>
      </c>
      <c r="T17" s="615" t="s">
        <v>525</v>
      </c>
      <c r="U17" s="226" t="s">
        <v>373</v>
      </c>
      <c r="V17" s="226" t="s">
        <v>372</v>
      </c>
      <c r="W17" s="615" t="s">
        <v>525</v>
      </c>
      <c r="X17" s="226" t="s">
        <v>373</v>
      </c>
      <c r="Y17" s="226" t="s">
        <v>372</v>
      </c>
      <c r="Z17" s="615" t="s">
        <v>525</v>
      </c>
      <c r="AA17" s="529" t="s">
        <v>373</v>
      </c>
      <c r="AB17" s="529" t="s">
        <v>372</v>
      </c>
      <c r="AC17" s="607" t="s">
        <v>525</v>
      </c>
      <c r="AD17" s="19" t="s">
        <v>54</v>
      </c>
      <c r="AE17" s="19" t="s">
        <v>54</v>
      </c>
      <c r="AF17" s="19" t="s">
        <v>54</v>
      </c>
      <c r="AG17" s="19" t="s">
        <v>54</v>
      </c>
      <c r="AH17" s="19" t="s">
        <v>54</v>
      </c>
      <c r="AI17" s="525" t="s">
        <v>54</v>
      </c>
    </row>
    <row r="18" spans="1:35" ht="51" customHeight="1">
      <c r="A18" s="248"/>
      <c r="B18" s="249" t="s">
        <v>37</v>
      </c>
      <c r="C18" s="250"/>
      <c r="D18" s="251">
        <f>D19</f>
        <v>3.131</v>
      </c>
      <c r="E18" s="251">
        <f>E19</f>
        <v>54.415000000000006</v>
      </c>
      <c r="F18" s="606">
        <f>F19</f>
        <v>289</v>
      </c>
      <c r="G18" s="252" t="s">
        <v>436</v>
      </c>
      <c r="H18" s="252" t="s">
        <v>628</v>
      </c>
      <c r="I18" s="251">
        <f aca="true" t="shared" si="0" ref="I18:K19">I19</f>
        <v>379.21659594080006</v>
      </c>
      <c r="J18" s="251">
        <f t="shared" si="0"/>
        <v>379.21659594080006</v>
      </c>
      <c r="K18" s="613">
        <f t="shared" si="0"/>
        <v>0</v>
      </c>
      <c r="L18" s="251">
        <f aca="true" t="shared" si="1" ref="L18:U19">L19</f>
        <v>0</v>
      </c>
      <c r="M18" s="251">
        <f t="shared" si="1"/>
        <v>13.784000000000002</v>
      </c>
      <c r="N18" s="606">
        <f t="shared" si="1"/>
        <v>15</v>
      </c>
      <c r="O18" s="251">
        <f t="shared" si="1"/>
        <v>1.4849999999999999</v>
      </c>
      <c r="P18" s="251">
        <f t="shared" si="1"/>
        <v>8.994</v>
      </c>
      <c r="Q18" s="606">
        <f t="shared" si="1"/>
        <v>28</v>
      </c>
      <c r="R18" s="251">
        <f t="shared" si="1"/>
        <v>1.646</v>
      </c>
      <c r="S18" s="251">
        <f t="shared" si="1"/>
        <v>4.6370000000000005</v>
      </c>
      <c r="T18" s="606">
        <f t="shared" si="1"/>
        <v>72</v>
      </c>
      <c r="U18" s="251">
        <f t="shared" si="1"/>
        <v>0</v>
      </c>
      <c r="V18" s="251">
        <f aca="true" t="shared" si="2" ref="V18:AE19">V19</f>
        <v>0</v>
      </c>
      <c r="W18" s="606">
        <f t="shared" si="2"/>
        <v>117</v>
      </c>
      <c r="X18" s="251">
        <f t="shared" si="2"/>
        <v>0</v>
      </c>
      <c r="Y18" s="251">
        <f t="shared" si="2"/>
        <v>27</v>
      </c>
      <c r="Z18" s="606">
        <f t="shared" si="2"/>
        <v>57</v>
      </c>
      <c r="AA18" s="175">
        <f t="shared" si="2"/>
        <v>3.131</v>
      </c>
      <c r="AB18" s="175">
        <f t="shared" si="2"/>
        <v>54.415000000000006</v>
      </c>
      <c r="AC18" s="607">
        <f t="shared" si="2"/>
        <v>289</v>
      </c>
      <c r="AD18" s="251">
        <f t="shared" si="2"/>
        <v>75.8433219588</v>
      </c>
      <c r="AE18" s="251">
        <f t="shared" si="2"/>
        <v>75.84332401199998</v>
      </c>
      <c r="AF18" s="251">
        <f aca="true" t="shared" si="3" ref="AF18:AI19">AF19</f>
        <v>75.8433158582</v>
      </c>
      <c r="AG18" s="251">
        <f t="shared" si="3"/>
        <v>75.84331821819998</v>
      </c>
      <c r="AH18" s="251">
        <f t="shared" si="3"/>
        <v>75.84331589359999</v>
      </c>
      <c r="AI18" s="251">
        <f t="shared" si="3"/>
        <v>379.21659594080006</v>
      </c>
    </row>
    <row r="19" spans="1:35" s="176" customFormat="1" ht="48.75" customHeight="1">
      <c r="A19" s="21"/>
      <c r="B19" s="19" t="s">
        <v>118</v>
      </c>
      <c r="C19" s="4" t="s">
        <v>318</v>
      </c>
      <c r="D19" s="81">
        <f>'Формат ФСТ'!F13</f>
        <v>3.131</v>
      </c>
      <c r="E19" s="81">
        <f>'Формат ФСТ'!G13</f>
        <v>54.415000000000006</v>
      </c>
      <c r="F19" s="605">
        <f>'Формат ФСТ'!H13</f>
        <v>289</v>
      </c>
      <c r="G19" s="618" t="s">
        <v>436</v>
      </c>
      <c r="H19" s="618" t="s">
        <v>628</v>
      </c>
      <c r="I19" s="81">
        <f t="shared" si="0"/>
        <v>379.21659594080006</v>
      </c>
      <c r="J19" s="81">
        <f t="shared" si="0"/>
        <v>379.21659594080006</v>
      </c>
      <c r="K19" s="614">
        <f t="shared" si="0"/>
        <v>0</v>
      </c>
      <c r="L19" s="220">
        <f t="shared" si="1"/>
        <v>0</v>
      </c>
      <c r="M19" s="220">
        <f t="shared" si="1"/>
        <v>13.784000000000002</v>
      </c>
      <c r="N19" s="605">
        <f t="shared" si="1"/>
        <v>15</v>
      </c>
      <c r="O19" s="220">
        <f t="shared" si="1"/>
        <v>1.4849999999999999</v>
      </c>
      <c r="P19" s="220">
        <f t="shared" si="1"/>
        <v>8.994</v>
      </c>
      <c r="Q19" s="605">
        <f t="shared" si="1"/>
        <v>28</v>
      </c>
      <c r="R19" s="220">
        <f t="shared" si="1"/>
        <v>1.646</v>
      </c>
      <c r="S19" s="220">
        <f t="shared" si="1"/>
        <v>4.6370000000000005</v>
      </c>
      <c r="T19" s="605">
        <f t="shared" si="1"/>
        <v>72</v>
      </c>
      <c r="U19" s="220">
        <f t="shared" si="1"/>
        <v>0</v>
      </c>
      <c r="V19" s="220">
        <f t="shared" si="2"/>
        <v>0</v>
      </c>
      <c r="W19" s="605">
        <f t="shared" si="2"/>
        <v>117</v>
      </c>
      <c r="X19" s="220">
        <f t="shared" si="2"/>
        <v>0</v>
      </c>
      <c r="Y19" s="220">
        <f t="shared" si="2"/>
        <v>27</v>
      </c>
      <c r="Z19" s="605">
        <f t="shared" si="2"/>
        <v>57</v>
      </c>
      <c r="AA19" s="612">
        <f t="shared" si="2"/>
        <v>3.131</v>
      </c>
      <c r="AB19" s="612">
        <f t="shared" si="2"/>
        <v>54.415000000000006</v>
      </c>
      <c r="AC19" s="607">
        <f t="shared" si="2"/>
        <v>289</v>
      </c>
      <c r="AD19" s="220">
        <f t="shared" si="2"/>
        <v>75.8433219588</v>
      </c>
      <c r="AE19" s="220">
        <f t="shared" si="2"/>
        <v>75.84332401199998</v>
      </c>
      <c r="AF19" s="220">
        <f t="shared" si="3"/>
        <v>75.8433158582</v>
      </c>
      <c r="AG19" s="220">
        <f t="shared" si="3"/>
        <v>75.84331821819998</v>
      </c>
      <c r="AH19" s="220">
        <f t="shared" si="3"/>
        <v>75.84331589359999</v>
      </c>
      <c r="AI19" s="689">
        <f t="shared" si="3"/>
        <v>379.21659594080006</v>
      </c>
    </row>
    <row r="20" spans="1:35" ht="47.25" customHeight="1">
      <c r="A20" s="47"/>
      <c r="B20" s="19" t="s">
        <v>115</v>
      </c>
      <c r="C20" s="4" t="s">
        <v>318</v>
      </c>
      <c r="D20" s="81">
        <f>SUM(D21:D54)</f>
        <v>3.131</v>
      </c>
      <c r="E20" s="81">
        <f>SUM(E21:E54)</f>
        <v>54.415000000000006</v>
      </c>
      <c r="F20" s="605">
        <f>SUM(F21:F54)</f>
        <v>289</v>
      </c>
      <c r="G20" s="618" t="str">
        <f>G19</f>
        <v>2017</v>
      </c>
      <c r="H20" s="618" t="str">
        <f>H19</f>
        <v>2021</v>
      </c>
      <c r="I20" s="81">
        <f aca="true" t="shared" si="4" ref="I20:AI20">SUM(I21:I54)</f>
        <v>379.21659594080006</v>
      </c>
      <c r="J20" s="81">
        <f t="shared" si="4"/>
        <v>379.21659594080006</v>
      </c>
      <c r="K20" s="614">
        <f t="shared" si="4"/>
        <v>0</v>
      </c>
      <c r="L20" s="81">
        <f t="shared" si="4"/>
        <v>0</v>
      </c>
      <c r="M20" s="81">
        <f t="shared" si="4"/>
        <v>13.784000000000002</v>
      </c>
      <c r="N20" s="605">
        <f t="shared" si="4"/>
        <v>15</v>
      </c>
      <c r="O20" s="81">
        <f t="shared" si="4"/>
        <v>1.4849999999999999</v>
      </c>
      <c r="P20" s="81">
        <f t="shared" si="4"/>
        <v>8.994</v>
      </c>
      <c r="Q20" s="605">
        <f t="shared" si="4"/>
        <v>28</v>
      </c>
      <c r="R20" s="81">
        <f t="shared" si="4"/>
        <v>1.646</v>
      </c>
      <c r="S20" s="81">
        <f t="shared" si="4"/>
        <v>4.6370000000000005</v>
      </c>
      <c r="T20" s="605">
        <f t="shared" si="4"/>
        <v>72</v>
      </c>
      <c r="U20" s="81">
        <f t="shared" si="4"/>
        <v>0</v>
      </c>
      <c r="V20" s="81">
        <f t="shared" si="4"/>
        <v>0</v>
      </c>
      <c r="W20" s="605">
        <f t="shared" si="4"/>
        <v>117</v>
      </c>
      <c r="X20" s="81">
        <f t="shared" si="4"/>
        <v>0</v>
      </c>
      <c r="Y20" s="81">
        <f t="shared" si="4"/>
        <v>27</v>
      </c>
      <c r="Z20" s="605">
        <f t="shared" si="4"/>
        <v>57</v>
      </c>
      <c r="AA20" s="175">
        <f t="shared" si="4"/>
        <v>3.131</v>
      </c>
      <c r="AB20" s="175">
        <f t="shared" si="4"/>
        <v>54.415000000000006</v>
      </c>
      <c r="AC20" s="607">
        <f t="shared" si="4"/>
        <v>289</v>
      </c>
      <c r="AD20" s="81">
        <f t="shared" si="4"/>
        <v>75.8433219588</v>
      </c>
      <c r="AE20" s="81">
        <f t="shared" si="4"/>
        <v>75.84332401199998</v>
      </c>
      <c r="AF20" s="81">
        <f t="shared" si="4"/>
        <v>75.8433158582</v>
      </c>
      <c r="AG20" s="81">
        <f t="shared" si="4"/>
        <v>75.84331821819998</v>
      </c>
      <c r="AH20" s="81">
        <f t="shared" si="4"/>
        <v>75.84331589359999</v>
      </c>
      <c r="AI20" s="251">
        <f t="shared" si="4"/>
        <v>379.21659594080006</v>
      </c>
    </row>
    <row r="21" spans="1:35" ht="84.75" customHeight="1">
      <c r="A21" s="169" t="s">
        <v>369</v>
      </c>
      <c r="B21" s="499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21" s="4" t="s">
        <v>318</v>
      </c>
      <c r="D21" s="80">
        <f>'Формат ФСТ'!F15</f>
        <v>0</v>
      </c>
      <c r="E21" s="80">
        <f>'Формат ФСТ'!G15</f>
        <v>5.16</v>
      </c>
      <c r="F21" s="608">
        <f>'Формат ФСТ'!H15</f>
        <v>0</v>
      </c>
      <c r="G21" s="190" t="str">
        <f>'Формат ФСТ'!D15</f>
        <v>2017</v>
      </c>
      <c r="H21" s="190" t="str">
        <f>'Формат ФСТ'!E15</f>
        <v>2017</v>
      </c>
      <c r="I21" s="80">
        <f>'Формат ФСТ'!J15/1000*1.18</f>
        <v>27.976183399999996</v>
      </c>
      <c r="J21" s="80">
        <f aca="true" t="shared" si="5" ref="J21:J42">I21</f>
        <v>27.976183399999996</v>
      </c>
      <c r="K21" s="79">
        <v>0</v>
      </c>
      <c r="L21" s="80">
        <f>'Формат ФСТ'!K15</f>
        <v>0</v>
      </c>
      <c r="M21" s="80">
        <f>'Формат ФСТ'!L15</f>
        <v>5.16</v>
      </c>
      <c r="N21" s="608">
        <f>'Формат ФСТ'!M15</f>
        <v>0</v>
      </c>
      <c r="O21" s="80">
        <f>'Формат ФСТ'!V15</f>
        <v>0</v>
      </c>
      <c r="P21" s="80">
        <f>'Формат ФСТ'!S15</f>
        <v>0</v>
      </c>
      <c r="Q21" s="608">
        <f>'Формат ФСТ'!T15</f>
        <v>0</v>
      </c>
      <c r="R21" s="80">
        <f>'Формат ФСТ'!Y15</f>
        <v>0</v>
      </c>
      <c r="S21" s="80">
        <f>'Формат ФСТ'!Z15</f>
        <v>0</v>
      </c>
      <c r="T21" s="608">
        <f>'Формат ФСТ'!AA15</f>
        <v>0</v>
      </c>
      <c r="U21" s="80">
        <f>'Формат ФСТ'!AF15</f>
        <v>0</v>
      </c>
      <c r="V21" s="80">
        <f>'Формат ФСТ'!AG15</f>
        <v>0</v>
      </c>
      <c r="W21" s="608">
        <f>'Формат ФСТ'!AH15</f>
        <v>0</v>
      </c>
      <c r="X21" s="80">
        <f>'Формат ФСТ'!AM15</f>
        <v>0</v>
      </c>
      <c r="Y21" s="80">
        <f>'Формат ФСТ'!AN15</f>
        <v>0</v>
      </c>
      <c r="Z21" s="608">
        <f>'Формат ФСТ'!AO15</f>
        <v>0</v>
      </c>
      <c r="AA21" s="175">
        <f aca="true" t="shared" si="6" ref="AA21:AA34">L21+O21+R21+U21+X21</f>
        <v>0</v>
      </c>
      <c r="AB21" s="175">
        <f aca="true" t="shared" si="7" ref="AB21:AC36">M21+P21+S21+V21+Y21</f>
        <v>5.16</v>
      </c>
      <c r="AC21" s="607">
        <f t="shared" si="7"/>
        <v>0</v>
      </c>
      <c r="AD21" s="80">
        <f>'Формат ФСТ'!N15/1000*1.18</f>
        <v>27.976183399999996</v>
      </c>
      <c r="AE21" s="80">
        <f>'Формат ФСТ'!U15/1000*1.18</f>
        <v>0</v>
      </c>
      <c r="AF21" s="80">
        <f>'Формат ФСТ'!AB15/1000*1.18</f>
        <v>0</v>
      </c>
      <c r="AG21" s="80">
        <f>'Формат ФСТ'!AI15/1000*1.18</f>
        <v>0</v>
      </c>
      <c r="AH21" s="80">
        <f>'Формат ФСТ'!AP15/1000*1.18</f>
        <v>0</v>
      </c>
      <c r="AI21" s="629">
        <f aca="true" t="shared" si="8" ref="AI21:AI42">AD21+AE21+AF21+AG21+AH21</f>
        <v>27.976183399999996</v>
      </c>
    </row>
    <row r="22" spans="1:35" ht="82.5" customHeight="1">
      <c r="A22" s="169" t="s">
        <v>348</v>
      </c>
      <c r="B22" s="499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22" s="4" t="s">
        <v>318</v>
      </c>
      <c r="D22" s="80">
        <f>'Формат ФСТ'!F16</f>
        <v>0</v>
      </c>
      <c r="E22" s="80">
        <f>'Формат ФСТ'!G16</f>
        <v>5.1</v>
      </c>
      <c r="F22" s="608">
        <f>'Формат ФСТ'!H16</f>
        <v>0</v>
      </c>
      <c r="G22" s="190" t="str">
        <f>'Формат ФСТ'!D16</f>
        <v>2017</v>
      </c>
      <c r="H22" s="190" t="str">
        <f>'Формат ФСТ'!E16</f>
        <v>2017</v>
      </c>
      <c r="I22" s="80">
        <f>'Формат ФСТ'!J16/1000*1.18</f>
        <v>19.687887</v>
      </c>
      <c r="J22" s="80">
        <f t="shared" si="5"/>
        <v>19.687887</v>
      </c>
      <c r="K22" s="79">
        <v>0</v>
      </c>
      <c r="L22" s="80">
        <f>'Формат ФСТ'!K16</f>
        <v>0</v>
      </c>
      <c r="M22" s="80">
        <f>'Формат ФСТ'!L16</f>
        <v>5.1</v>
      </c>
      <c r="N22" s="608">
        <f>'Формат ФСТ'!M16</f>
        <v>0</v>
      </c>
      <c r="O22" s="80">
        <f>'Формат ФСТ'!R16</f>
        <v>0</v>
      </c>
      <c r="P22" s="80">
        <f>'Формат ФСТ'!S16</f>
        <v>0</v>
      </c>
      <c r="Q22" s="608">
        <f>'Формат ФСТ'!T16</f>
        <v>0</v>
      </c>
      <c r="R22" s="80">
        <f>'Формат ФСТ'!Y16</f>
        <v>0</v>
      </c>
      <c r="S22" s="80">
        <f>'Формат ФСТ'!Z16</f>
        <v>0</v>
      </c>
      <c r="T22" s="608">
        <f>'Формат ФСТ'!AA16</f>
        <v>0</v>
      </c>
      <c r="U22" s="80">
        <f>'Формат ФСТ'!AF16</f>
        <v>0</v>
      </c>
      <c r="V22" s="80">
        <f>'Формат ФСТ'!AG16</f>
        <v>0</v>
      </c>
      <c r="W22" s="608">
        <f>'Формат ФСТ'!AH16</f>
        <v>0</v>
      </c>
      <c r="X22" s="80">
        <f>'Формат ФСТ'!AM16</f>
        <v>0</v>
      </c>
      <c r="Y22" s="80">
        <f>'Формат ФСТ'!AN16</f>
        <v>0</v>
      </c>
      <c r="Z22" s="608">
        <f>'Формат ФСТ'!AO16</f>
        <v>0</v>
      </c>
      <c r="AA22" s="175">
        <f t="shared" si="6"/>
        <v>0</v>
      </c>
      <c r="AB22" s="175">
        <f t="shared" si="7"/>
        <v>5.1</v>
      </c>
      <c r="AC22" s="607">
        <f t="shared" si="7"/>
        <v>0</v>
      </c>
      <c r="AD22" s="80">
        <f>'Формат ФСТ'!N16/1000*1.18</f>
        <v>19.687887</v>
      </c>
      <c r="AE22" s="80">
        <f>'Формат ФСТ'!U16/1000*1.18</f>
        <v>0</v>
      </c>
      <c r="AF22" s="80">
        <f>'Формат ФСТ'!AB16/1000*1.18</f>
        <v>0</v>
      </c>
      <c r="AG22" s="80">
        <f>'Формат ФСТ'!AI16/1000*1.18</f>
        <v>0</v>
      </c>
      <c r="AH22" s="80">
        <f>'Формат ФСТ'!AP16/1000*1.18</f>
        <v>0</v>
      </c>
      <c r="AI22" s="629">
        <f t="shared" si="8"/>
        <v>19.687887</v>
      </c>
    </row>
    <row r="23" spans="1:35" ht="87.75" customHeight="1">
      <c r="A23" s="169" t="s">
        <v>347</v>
      </c>
      <c r="B23" s="499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23" s="4" t="s">
        <v>318</v>
      </c>
      <c r="D23" s="80">
        <f>'Формат ФСТ'!F17</f>
        <v>0</v>
      </c>
      <c r="E23" s="80">
        <f>'Формат ФСТ'!G17</f>
        <v>2.7</v>
      </c>
      <c r="F23" s="608">
        <f>'Формат ФСТ'!H17</f>
        <v>0</v>
      </c>
      <c r="G23" s="190" t="str">
        <f>'Формат ФСТ'!D17</f>
        <v>2017</v>
      </c>
      <c r="H23" s="190" t="str">
        <f>'Формат ФСТ'!E17</f>
        <v>2017</v>
      </c>
      <c r="I23" s="80">
        <f>'Формат ФСТ'!J17/1000*1.18</f>
        <v>3.6837712</v>
      </c>
      <c r="J23" s="80">
        <f t="shared" si="5"/>
        <v>3.6837712</v>
      </c>
      <c r="K23" s="79">
        <v>0</v>
      </c>
      <c r="L23" s="80">
        <f>'Формат ФСТ'!K17</f>
        <v>0</v>
      </c>
      <c r="M23" s="80">
        <f>'Формат ФСТ'!L17</f>
        <v>2.7</v>
      </c>
      <c r="N23" s="608">
        <f>'Формат ФСТ'!M17</f>
        <v>0</v>
      </c>
      <c r="O23" s="80">
        <f>'Формат ФСТ'!R17</f>
        <v>0</v>
      </c>
      <c r="P23" s="80">
        <f>'Формат ФСТ'!S17</f>
        <v>0</v>
      </c>
      <c r="Q23" s="608">
        <f>'Формат ФСТ'!T17</f>
        <v>0</v>
      </c>
      <c r="R23" s="80">
        <f>'Формат ФСТ'!Y17</f>
        <v>0</v>
      </c>
      <c r="S23" s="80">
        <f>'Формат ФСТ'!Z17</f>
        <v>0</v>
      </c>
      <c r="T23" s="608">
        <f>'Формат ФСТ'!AA17</f>
        <v>0</v>
      </c>
      <c r="U23" s="80">
        <f>'Формат ФСТ'!AF17</f>
        <v>0</v>
      </c>
      <c r="V23" s="80">
        <f>'Формат ФСТ'!AG17</f>
        <v>0</v>
      </c>
      <c r="W23" s="608">
        <f>'Формат ФСТ'!AH17</f>
        <v>0</v>
      </c>
      <c r="X23" s="80">
        <f>'Формат ФСТ'!AM17</f>
        <v>0</v>
      </c>
      <c r="Y23" s="80">
        <f>'Формат ФСТ'!AN17</f>
        <v>0</v>
      </c>
      <c r="Z23" s="608">
        <f>'Формат ФСТ'!AO17</f>
        <v>0</v>
      </c>
      <c r="AA23" s="175">
        <f t="shared" si="6"/>
        <v>0</v>
      </c>
      <c r="AB23" s="175">
        <f t="shared" si="7"/>
        <v>2.7</v>
      </c>
      <c r="AC23" s="607">
        <f t="shared" si="7"/>
        <v>0</v>
      </c>
      <c r="AD23" s="80">
        <f>'Формат ФСТ'!N17/1000*1.18</f>
        <v>3.6837712</v>
      </c>
      <c r="AE23" s="80">
        <f>'Формат ФСТ'!U17/1000*1.18</f>
        <v>0</v>
      </c>
      <c r="AF23" s="80">
        <f>'Формат ФСТ'!AB17/1000*1.18</f>
        <v>0</v>
      </c>
      <c r="AG23" s="80">
        <f>'Формат ФСТ'!AI17/1000*1.18</f>
        <v>0</v>
      </c>
      <c r="AH23" s="80">
        <f>'Формат ФСТ'!AP17/1000*1.18</f>
        <v>0</v>
      </c>
      <c r="AI23" s="629">
        <f t="shared" si="8"/>
        <v>3.6837712</v>
      </c>
    </row>
    <row r="24" spans="1:35" s="110" customFormat="1" ht="52.5" customHeight="1">
      <c r="A24" s="169" t="s">
        <v>375</v>
      </c>
      <c r="B24" s="499" t="str">
        <f>'Формат ФСТ'!B18</f>
        <v>Замена оборудования РУ-6кВ РТП-1526, по адресу: г. Короолев, ул. Сакко и Ванцетти, д. 11 Е</v>
      </c>
      <c r="C24" s="19" t="s">
        <v>318</v>
      </c>
      <c r="D24" s="80">
        <f>'Формат ФСТ'!F18</f>
        <v>0</v>
      </c>
      <c r="E24" s="80">
        <f>'Формат ФСТ'!G18</f>
        <v>0</v>
      </c>
      <c r="F24" s="608">
        <f>'Формат ФСТ'!H18</f>
        <v>15</v>
      </c>
      <c r="G24" s="190" t="str">
        <f>'Формат ФСТ'!D18</f>
        <v>2017</v>
      </c>
      <c r="H24" s="190" t="str">
        <f>'Формат ФСТ'!E18</f>
        <v>2017</v>
      </c>
      <c r="I24" s="80">
        <f>'Формат ФСТ'!J18/1000*1.18</f>
        <v>13.233334199999998</v>
      </c>
      <c r="J24" s="80">
        <f t="shared" si="5"/>
        <v>13.233334199999998</v>
      </c>
      <c r="K24" s="79">
        <v>0</v>
      </c>
      <c r="L24" s="80">
        <f>'Формат ФСТ'!K18</f>
        <v>0</v>
      </c>
      <c r="M24" s="80">
        <f>'Формат ФСТ'!L18</f>
        <v>0</v>
      </c>
      <c r="N24" s="608">
        <f>'Формат ФСТ'!M18</f>
        <v>15</v>
      </c>
      <c r="O24" s="80">
        <f>'Формат ФСТ'!R18</f>
        <v>0</v>
      </c>
      <c r="P24" s="80">
        <f>'Формат ФСТ'!S18</f>
        <v>0</v>
      </c>
      <c r="Q24" s="608">
        <f>'Формат ФСТ'!T18</f>
        <v>0</v>
      </c>
      <c r="R24" s="80">
        <f>'Формат ФСТ'!Y18</f>
        <v>0</v>
      </c>
      <c r="S24" s="80">
        <f>'Формат ФСТ'!Z18</f>
        <v>0</v>
      </c>
      <c r="T24" s="608">
        <f>'Формат ФСТ'!AA18</f>
        <v>0</v>
      </c>
      <c r="U24" s="80">
        <f>'Формат ФСТ'!AF18</f>
        <v>0</v>
      </c>
      <c r="V24" s="80">
        <f>'Формат ФСТ'!AG18</f>
        <v>0</v>
      </c>
      <c r="W24" s="608">
        <f>'Формат ФСТ'!AH18</f>
        <v>0</v>
      </c>
      <c r="X24" s="80">
        <f>'Формат ФСТ'!AM18</f>
        <v>0</v>
      </c>
      <c r="Y24" s="80">
        <f>'Формат ФСТ'!AN18</f>
        <v>0</v>
      </c>
      <c r="Z24" s="608">
        <f>'Формат ФСТ'!AO18</f>
        <v>0</v>
      </c>
      <c r="AA24" s="175">
        <f t="shared" si="6"/>
        <v>0</v>
      </c>
      <c r="AB24" s="175">
        <f t="shared" si="7"/>
        <v>0</v>
      </c>
      <c r="AC24" s="607">
        <f t="shared" si="7"/>
        <v>15</v>
      </c>
      <c r="AD24" s="80">
        <f>'Формат ФСТ'!N18/1000*1.18</f>
        <v>13.233334199999998</v>
      </c>
      <c r="AE24" s="80">
        <f>'Формат ФСТ'!U18/1000*1.18</f>
        <v>0</v>
      </c>
      <c r="AF24" s="80">
        <f>'Формат ФСТ'!AB18/1000*1.18</f>
        <v>0</v>
      </c>
      <c r="AG24" s="80">
        <f>'Формат ФСТ'!AI18/1000*1.18</f>
        <v>0</v>
      </c>
      <c r="AH24" s="80">
        <f>'Формат ФСТ'!AP18/1000*1.18</f>
        <v>0</v>
      </c>
      <c r="AI24" s="629">
        <f t="shared" si="8"/>
        <v>13.233334199999998</v>
      </c>
    </row>
    <row r="25" spans="1:35" s="110" customFormat="1" ht="69.75" customHeight="1">
      <c r="A25" s="169" t="s">
        <v>376</v>
      </c>
      <c r="B25" s="499" t="str">
        <f>'Формат ФСТ'!B19</f>
        <v>Реконструкция кабельной линии 10 кВ РП-1536 ТП-315, по адресу: г. Короолев, ул. Калининградская</v>
      </c>
      <c r="C25" s="19" t="s">
        <v>318</v>
      </c>
      <c r="D25" s="80">
        <f>'Формат ФСТ'!F19</f>
        <v>0</v>
      </c>
      <c r="E25" s="80">
        <f>'Формат ФСТ'!G19</f>
        <v>0.194</v>
      </c>
      <c r="F25" s="608">
        <f>'Формат ФСТ'!H19</f>
        <v>0</v>
      </c>
      <c r="G25" s="190" t="str">
        <f>'Формат ФСТ'!D19</f>
        <v>2017</v>
      </c>
      <c r="H25" s="190" t="str">
        <f>'Формат ФСТ'!E19</f>
        <v>2017</v>
      </c>
      <c r="I25" s="80">
        <f>'Формат ФСТ'!J19/1000*1.18</f>
        <v>1.1251474875999998</v>
      </c>
      <c r="J25" s="80">
        <f t="shared" si="5"/>
        <v>1.1251474875999998</v>
      </c>
      <c r="K25" s="79">
        <v>0</v>
      </c>
      <c r="L25" s="80">
        <f>'Формат ФСТ'!K19</f>
        <v>0</v>
      </c>
      <c r="M25" s="80">
        <f>'Формат ФСТ'!L19</f>
        <v>0.194</v>
      </c>
      <c r="N25" s="608">
        <f>'Формат ФСТ'!M19</f>
        <v>0</v>
      </c>
      <c r="O25" s="80">
        <f>'Формат ФСТ'!R19</f>
        <v>0</v>
      </c>
      <c r="P25" s="80">
        <f>'Формат ФСТ'!S19</f>
        <v>0</v>
      </c>
      <c r="Q25" s="608">
        <f>'Формат ФСТ'!T19</f>
        <v>0</v>
      </c>
      <c r="R25" s="80">
        <f>'Формат ФСТ'!Y19</f>
        <v>0</v>
      </c>
      <c r="S25" s="80">
        <f>'Формат ФСТ'!Z19</f>
        <v>0</v>
      </c>
      <c r="T25" s="608">
        <f>'Формат ФСТ'!AA19</f>
        <v>0</v>
      </c>
      <c r="U25" s="80">
        <f>'Формат ФСТ'!AF19</f>
        <v>0</v>
      </c>
      <c r="V25" s="80">
        <f>'Формат ФСТ'!AG19</f>
        <v>0</v>
      </c>
      <c r="W25" s="608">
        <f>'Формат ФСТ'!AH19</f>
        <v>0</v>
      </c>
      <c r="X25" s="80">
        <f>'Формат ФСТ'!AM19</f>
        <v>0</v>
      </c>
      <c r="Y25" s="80">
        <f>'Формат ФСТ'!AN19</f>
        <v>0</v>
      </c>
      <c r="Z25" s="608">
        <f>'Формат ФСТ'!AO19</f>
        <v>0</v>
      </c>
      <c r="AA25" s="175">
        <f t="shared" si="6"/>
        <v>0</v>
      </c>
      <c r="AB25" s="175">
        <f t="shared" si="7"/>
        <v>0.194</v>
      </c>
      <c r="AC25" s="607">
        <f t="shared" si="7"/>
        <v>0</v>
      </c>
      <c r="AD25" s="80">
        <f>'Формат ФСТ'!N19/1000*1.18</f>
        <v>1.1251474875999998</v>
      </c>
      <c r="AE25" s="80">
        <f>'Формат ФСТ'!U19/1000*1.18</f>
        <v>0</v>
      </c>
      <c r="AF25" s="80">
        <f>'Формат ФСТ'!AB19/1000*1.18</f>
        <v>0</v>
      </c>
      <c r="AG25" s="80">
        <f>'Формат ФСТ'!AI19/1000*1.18</f>
        <v>0</v>
      </c>
      <c r="AH25" s="80">
        <f>'Формат ФСТ'!AP19/1000*1.18</f>
        <v>0</v>
      </c>
      <c r="AI25" s="629">
        <f t="shared" si="8"/>
        <v>1.1251474875999998</v>
      </c>
    </row>
    <row r="26" spans="1:35" s="110" customFormat="1" ht="69" customHeight="1">
      <c r="A26" s="169" t="s">
        <v>377</v>
      </c>
      <c r="B26" s="499" t="str">
        <f>'Формат ФСТ'!B20</f>
        <v>Реконструкция кабельной линии 10 кВ ТП-315 ТП-419, по адресу: г. Королев, ул. Калининградская</v>
      </c>
      <c r="C26" s="4" t="s">
        <v>318</v>
      </c>
      <c r="D26" s="80">
        <f>'Формат ФСТ'!F20</f>
        <v>0</v>
      </c>
      <c r="E26" s="80">
        <f>'Формат ФСТ'!G20</f>
        <v>0.63</v>
      </c>
      <c r="F26" s="608">
        <f>'Формат ФСТ'!H20</f>
        <v>0</v>
      </c>
      <c r="G26" s="190" t="str">
        <f>'Формат ФСТ'!D20</f>
        <v>2017</v>
      </c>
      <c r="H26" s="190" t="str">
        <f>'Формат ФСТ'!E20</f>
        <v>2017</v>
      </c>
      <c r="I26" s="80">
        <f>'Формат ФСТ'!J20/1000*1.18</f>
        <v>3.3212478712</v>
      </c>
      <c r="J26" s="80">
        <f t="shared" si="5"/>
        <v>3.3212478712</v>
      </c>
      <c r="K26" s="79">
        <v>0</v>
      </c>
      <c r="L26" s="80">
        <f>'Формат ФСТ'!K20</f>
        <v>0</v>
      </c>
      <c r="M26" s="80">
        <f>'Формат ФСТ'!L20</f>
        <v>0.63</v>
      </c>
      <c r="N26" s="608">
        <f>'Формат ФСТ'!M20</f>
        <v>0</v>
      </c>
      <c r="O26" s="80">
        <f>'Формат ФСТ'!R20</f>
        <v>0</v>
      </c>
      <c r="P26" s="80">
        <f>'Формат ФСТ'!S20</f>
        <v>0</v>
      </c>
      <c r="Q26" s="608">
        <f>'Формат ФСТ'!T20</f>
        <v>0</v>
      </c>
      <c r="R26" s="80">
        <f>'Формат ФСТ'!Y20</f>
        <v>0</v>
      </c>
      <c r="S26" s="80">
        <f>'Формат ФСТ'!Z20</f>
        <v>0</v>
      </c>
      <c r="T26" s="608">
        <f>'Формат ФСТ'!AA20</f>
        <v>0</v>
      </c>
      <c r="U26" s="80">
        <f>'Формат ФСТ'!AF20</f>
        <v>0</v>
      </c>
      <c r="V26" s="80">
        <f>'Формат ФСТ'!AG20</f>
        <v>0</v>
      </c>
      <c r="W26" s="608">
        <f>'Формат ФСТ'!AH20</f>
        <v>0</v>
      </c>
      <c r="X26" s="80">
        <f>'Формат ФСТ'!AM20</f>
        <v>0</v>
      </c>
      <c r="Y26" s="80">
        <f>'Формат ФСТ'!AN20</f>
        <v>0</v>
      </c>
      <c r="Z26" s="608">
        <f>'Формат ФСТ'!AO20</f>
        <v>0</v>
      </c>
      <c r="AA26" s="175">
        <f t="shared" si="6"/>
        <v>0</v>
      </c>
      <c r="AB26" s="175">
        <f t="shared" si="7"/>
        <v>0.63</v>
      </c>
      <c r="AC26" s="607">
        <f t="shared" si="7"/>
        <v>0</v>
      </c>
      <c r="AD26" s="80">
        <f>'Формат ФСТ'!N20/1000*1.18</f>
        <v>3.3212478712</v>
      </c>
      <c r="AE26" s="80">
        <f>'Формат ФСТ'!U20/1000*1.18</f>
        <v>0</v>
      </c>
      <c r="AF26" s="80">
        <f>'Формат ФСТ'!AB20/1000*1.18</f>
        <v>0</v>
      </c>
      <c r="AG26" s="80">
        <f>'Формат ФСТ'!AI20/1000*1.18</f>
        <v>0</v>
      </c>
      <c r="AH26" s="80">
        <f>'Формат ФСТ'!AP20/1000*1.18</f>
        <v>0</v>
      </c>
      <c r="AI26" s="629">
        <f t="shared" si="8"/>
        <v>3.3212478712</v>
      </c>
    </row>
    <row r="27" spans="1:35" s="110" customFormat="1" ht="36.75" customHeight="1">
      <c r="A27" s="169" t="s">
        <v>378</v>
      </c>
      <c r="B27" s="499" t="str">
        <f>'Формат ФСТ'!B21</f>
        <v>Реконструкция КРУН-2, по адресу: мкр. Первомайский, ул. Советская</v>
      </c>
      <c r="C27" s="4" t="s">
        <v>318</v>
      </c>
      <c r="D27" s="80">
        <f>'Формат ФСТ'!F21</f>
        <v>0</v>
      </c>
      <c r="E27" s="80">
        <f>'Формат ФСТ'!G21</f>
        <v>1.265</v>
      </c>
      <c r="F27" s="608">
        <f>'Формат ФСТ'!H21</f>
        <v>1</v>
      </c>
      <c r="G27" s="190" t="str">
        <f>'Формат ФСТ'!D21</f>
        <v>2017</v>
      </c>
      <c r="H27" s="190" t="str">
        <f>'Формат ФСТ'!E21</f>
        <v>2018</v>
      </c>
      <c r="I27" s="80">
        <f>'Формат ФСТ'!J21/1000*1.18</f>
        <v>11.3158455162</v>
      </c>
      <c r="J27" s="80">
        <f t="shared" si="5"/>
        <v>11.3158455162</v>
      </c>
      <c r="K27" s="79">
        <v>0</v>
      </c>
      <c r="L27" s="80">
        <f>'Формат ФСТ'!K21</f>
        <v>0</v>
      </c>
      <c r="M27" s="80">
        <f>'Формат ФСТ'!L21</f>
        <v>0</v>
      </c>
      <c r="N27" s="608">
        <f>'Формат ФСТ'!M21</f>
        <v>0</v>
      </c>
      <c r="O27" s="80">
        <f>'Формат ФСТ'!R21</f>
        <v>0</v>
      </c>
      <c r="P27" s="80">
        <f>'Формат ФСТ'!S21</f>
        <v>1.265</v>
      </c>
      <c r="Q27" s="608">
        <f>'Формат ФСТ'!T21</f>
        <v>1</v>
      </c>
      <c r="R27" s="80">
        <f>'Формат ФСТ'!Y21</f>
        <v>0</v>
      </c>
      <c r="S27" s="80">
        <f>'Формат ФСТ'!Z21</f>
        <v>0</v>
      </c>
      <c r="T27" s="608">
        <f>'Формат ФСТ'!AA21</f>
        <v>0</v>
      </c>
      <c r="U27" s="80">
        <f>'Формат ФСТ'!AF21</f>
        <v>0</v>
      </c>
      <c r="V27" s="80">
        <f>'Формат ФСТ'!AG21</f>
        <v>0</v>
      </c>
      <c r="W27" s="608">
        <f>'Формат ФСТ'!AH21</f>
        <v>0</v>
      </c>
      <c r="X27" s="80">
        <f>'Формат ФСТ'!AM21</f>
        <v>0</v>
      </c>
      <c r="Y27" s="80">
        <f>'Формат ФСТ'!AN21</f>
        <v>0</v>
      </c>
      <c r="Z27" s="608">
        <f>'Формат ФСТ'!AO21</f>
        <v>0</v>
      </c>
      <c r="AA27" s="175">
        <f t="shared" si="6"/>
        <v>0</v>
      </c>
      <c r="AB27" s="175">
        <f t="shared" si="7"/>
        <v>1.265</v>
      </c>
      <c r="AC27" s="607">
        <f t="shared" si="7"/>
        <v>1</v>
      </c>
      <c r="AD27" s="80">
        <f>'Формат ФСТ'!N21/1000*1.18</f>
        <v>6.8157508</v>
      </c>
      <c r="AE27" s="80">
        <f>'Формат ФСТ'!U21/1000*1.18</f>
        <v>4.5000947162</v>
      </c>
      <c r="AF27" s="80">
        <f>'Формат ФСТ'!AB21/1000*1.18</f>
        <v>0</v>
      </c>
      <c r="AG27" s="80">
        <f>'Формат ФСТ'!AI21/1000*1.18</f>
        <v>0</v>
      </c>
      <c r="AH27" s="80">
        <f>'Формат ФСТ'!AP21/1000*1.18</f>
        <v>0</v>
      </c>
      <c r="AI27" s="629">
        <f t="shared" si="8"/>
        <v>11.3158455162</v>
      </c>
    </row>
    <row r="28" spans="1:35" s="110" customFormat="1" ht="65.25" customHeight="1">
      <c r="A28" s="169" t="s">
        <v>538</v>
      </c>
      <c r="B28" s="499" t="str">
        <f>'Формат ФСТ'!B22</f>
        <v>Строительство линии 237 ТП-303 КТП-305 взамен выбывающих основных фондов, по адресу: пос. Образцово</v>
      </c>
      <c r="C28" s="4" t="s">
        <v>318</v>
      </c>
      <c r="D28" s="80">
        <f>'Формат ФСТ'!F22</f>
        <v>0</v>
      </c>
      <c r="E28" s="80">
        <f>'Формат ФСТ'!G22</f>
        <v>0.194</v>
      </c>
      <c r="F28" s="608">
        <f>'Формат ФСТ'!H22</f>
        <v>0</v>
      </c>
      <c r="G28" s="190" t="str">
        <f>'Формат ФСТ'!D22</f>
        <v>2018</v>
      </c>
      <c r="H28" s="190" t="str">
        <f>'Формат ФСТ'!E22</f>
        <v>2018</v>
      </c>
      <c r="I28" s="80">
        <f>'Формат ФСТ'!J22/1000*1.18</f>
        <v>0.7797417461999999</v>
      </c>
      <c r="J28" s="80">
        <f t="shared" si="5"/>
        <v>0.7797417461999999</v>
      </c>
      <c r="K28" s="79">
        <v>0</v>
      </c>
      <c r="L28" s="80">
        <f>'Формат ФСТ'!K22</f>
        <v>0</v>
      </c>
      <c r="M28" s="80">
        <f>'Формат ФСТ'!L22</f>
        <v>0</v>
      </c>
      <c r="N28" s="608">
        <f>'Формат ФСТ'!M22</f>
        <v>0</v>
      </c>
      <c r="O28" s="80">
        <f>'Формат ФСТ'!R22</f>
        <v>0</v>
      </c>
      <c r="P28" s="80">
        <f>'Формат ФСТ'!S22</f>
        <v>0.194</v>
      </c>
      <c r="Q28" s="608">
        <f>'Формат ФСТ'!T22</f>
        <v>0</v>
      </c>
      <c r="R28" s="80">
        <f>'Формат ФСТ'!Y22</f>
        <v>0</v>
      </c>
      <c r="S28" s="80">
        <f>'Формат ФСТ'!Z22</f>
        <v>0</v>
      </c>
      <c r="T28" s="608">
        <f>'Формат ФСТ'!AA22</f>
        <v>0</v>
      </c>
      <c r="U28" s="80">
        <f>'Формат ФСТ'!AF22</f>
        <v>0</v>
      </c>
      <c r="V28" s="80">
        <f>'Формат ФСТ'!AG22</f>
        <v>0</v>
      </c>
      <c r="W28" s="608">
        <f>'Формат ФСТ'!AH22</f>
        <v>0</v>
      </c>
      <c r="X28" s="80">
        <f>'Формат ФСТ'!AM22</f>
        <v>0</v>
      </c>
      <c r="Y28" s="80">
        <f>'Формат ФСТ'!AN22</f>
        <v>0</v>
      </c>
      <c r="Z28" s="608">
        <f>'Формат ФСТ'!AO22</f>
        <v>0</v>
      </c>
      <c r="AA28" s="175">
        <f t="shared" si="6"/>
        <v>0</v>
      </c>
      <c r="AB28" s="175">
        <f t="shared" si="7"/>
        <v>0.194</v>
      </c>
      <c r="AC28" s="607">
        <f t="shared" si="7"/>
        <v>0</v>
      </c>
      <c r="AD28" s="80">
        <f>'Формат ФСТ'!N22/1000*1.18</f>
        <v>0</v>
      </c>
      <c r="AE28" s="80">
        <f>'Формат ФСТ'!U22/1000*1.18</f>
        <v>0.7797417461999999</v>
      </c>
      <c r="AF28" s="80">
        <f>'Формат ФСТ'!AB22/1000*1.18</f>
        <v>0</v>
      </c>
      <c r="AG28" s="80">
        <f>'Формат ФСТ'!AI22/1000*1.18</f>
        <v>0</v>
      </c>
      <c r="AH28" s="80">
        <f>'Формат ФСТ'!AP22/1000*1.18</f>
        <v>0</v>
      </c>
      <c r="AI28" s="629">
        <f t="shared" si="8"/>
        <v>0.7797417461999999</v>
      </c>
    </row>
    <row r="29" spans="1:35" s="110" customFormat="1" ht="70.5" customHeight="1">
      <c r="A29" s="169" t="s">
        <v>379</v>
      </c>
      <c r="B29" s="499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9" s="19" t="s">
        <v>318</v>
      </c>
      <c r="D29" s="80">
        <f>'Формат ФСТ'!F23</f>
        <v>0</v>
      </c>
      <c r="E29" s="80">
        <f>'Формат ФСТ'!G23</f>
        <v>1.371</v>
      </c>
      <c r="F29" s="608">
        <f>'Формат ФСТ'!H23</f>
        <v>0</v>
      </c>
      <c r="G29" s="190" t="str">
        <f>'Формат ФСТ'!D23</f>
        <v>2018</v>
      </c>
      <c r="H29" s="745" t="str">
        <f>'Формат ФСТ'!E23</f>
        <v>2018</v>
      </c>
      <c r="I29" s="80">
        <f>'Формат ФСТ'!J23/1000*1.18</f>
        <v>6.611341500400001</v>
      </c>
      <c r="J29" s="80">
        <f t="shared" si="5"/>
        <v>6.611341500400001</v>
      </c>
      <c r="K29" s="79">
        <v>0</v>
      </c>
      <c r="L29" s="80">
        <f>'Формат ФСТ'!K23</f>
        <v>0</v>
      </c>
      <c r="M29" s="80">
        <f>'Формат ФСТ'!L23</f>
        <v>0</v>
      </c>
      <c r="N29" s="608">
        <f>'Формат ФСТ'!M23</f>
        <v>0</v>
      </c>
      <c r="O29" s="80">
        <f>'Формат ФСТ'!R23</f>
        <v>0</v>
      </c>
      <c r="P29" s="80">
        <f>'Формат ФСТ'!S23</f>
        <v>1.371</v>
      </c>
      <c r="Q29" s="608">
        <f>'Формат ФСТ'!T23</f>
        <v>0</v>
      </c>
      <c r="R29" s="80">
        <f>'Формат ФСТ'!Y23</f>
        <v>0</v>
      </c>
      <c r="S29" s="80">
        <f>'Формат ФСТ'!Z23</f>
        <v>0</v>
      </c>
      <c r="T29" s="608">
        <f>'Формат ФСТ'!AA23</f>
        <v>0</v>
      </c>
      <c r="U29" s="80">
        <f>'Формат ФСТ'!AF23</f>
        <v>0</v>
      </c>
      <c r="V29" s="80">
        <f>'Формат ФСТ'!AG23</f>
        <v>0</v>
      </c>
      <c r="W29" s="608">
        <f>'Формат ФСТ'!AH23</f>
        <v>0</v>
      </c>
      <c r="X29" s="80">
        <f>'Формат ФСТ'!AM23</f>
        <v>0</v>
      </c>
      <c r="Y29" s="80">
        <f>'Формат ФСТ'!AN23</f>
        <v>0</v>
      </c>
      <c r="Z29" s="608">
        <f>'Формат ФСТ'!AO23</f>
        <v>0</v>
      </c>
      <c r="AA29" s="175">
        <f t="shared" si="6"/>
        <v>0</v>
      </c>
      <c r="AB29" s="175">
        <f t="shared" si="7"/>
        <v>1.371</v>
      </c>
      <c r="AC29" s="607">
        <f t="shared" si="7"/>
        <v>0</v>
      </c>
      <c r="AD29" s="80">
        <f>'Формат ФСТ'!N23/1000*1.18</f>
        <v>0</v>
      </c>
      <c r="AE29" s="80">
        <f>'Формат ФСТ'!U23/1000*1.18</f>
        <v>6.611341500400001</v>
      </c>
      <c r="AF29" s="80">
        <f>'Формат ФСТ'!AB23/1000*1.18</f>
        <v>0</v>
      </c>
      <c r="AG29" s="80">
        <f>'Формат ФСТ'!AI23/1000*1.18</f>
        <v>0</v>
      </c>
      <c r="AH29" s="80">
        <f>'Формат ФСТ'!AP23/1000*1.18</f>
        <v>0</v>
      </c>
      <c r="AI29" s="629">
        <f t="shared" si="8"/>
        <v>6.611341500400001</v>
      </c>
    </row>
    <row r="30" spans="1:35" s="110" customFormat="1" ht="66.75" customHeight="1">
      <c r="A30" s="169" t="s">
        <v>380</v>
      </c>
      <c r="B30" s="499" t="str">
        <f>'Формат ФСТ'!B24</f>
        <v>Строительство линии 712 А ТП-310-КТП-1160 взамен выбывающих основных фондов, по адресу: пос. Образцово</v>
      </c>
      <c r="C30" s="19" t="s">
        <v>318</v>
      </c>
      <c r="D30" s="80">
        <f>'Формат ФСТ'!F24</f>
        <v>0</v>
      </c>
      <c r="E30" s="80">
        <f>'Формат ФСТ'!G24</f>
        <v>1.064</v>
      </c>
      <c r="F30" s="608">
        <f>'Формат ФСТ'!H24</f>
        <v>0</v>
      </c>
      <c r="G30" s="745" t="str">
        <f>'Формат ФСТ'!D24</f>
        <v>2018</v>
      </c>
      <c r="H30" s="190" t="str">
        <f>'Формат ФСТ'!E24</f>
        <v>2018</v>
      </c>
      <c r="I30" s="80">
        <f>'Формат ФСТ'!J24/1000*1.18</f>
        <v>5.1191395784</v>
      </c>
      <c r="J30" s="80">
        <f t="shared" si="5"/>
        <v>5.1191395784</v>
      </c>
      <c r="K30" s="79">
        <v>0</v>
      </c>
      <c r="L30" s="80">
        <f>'Формат ФСТ'!K24</f>
        <v>0</v>
      </c>
      <c r="M30" s="80">
        <f>'Формат ФСТ'!L24</f>
        <v>0</v>
      </c>
      <c r="N30" s="608">
        <f>'Формат ФСТ'!M24</f>
        <v>0</v>
      </c>
      <c r="O30" s="80">
        <f>'Формат ФСТ'!R24</f>
        <v>0</v>
      </c>
      <c r="P30" s="80">
        <f>'Формат ФСТ'!S24</f>
        <v>1.064</v>
      </c>
      <c r="Q30" s="608">
        <f>'Формат ФСТ'!T24</f>
        <v>0</v>
      </c>
      <c r="R30" s="80">
        <f>'Формат ФСТ'!Y24</f>
        <v>0</v>
      </c>
      <c r="S30" s="80">
        <f>'Формат ФСТ'!Z24</f>
        <v>0</v>
      </c>
      <c r="T30" s="608">
        <f>'Формат ФСТ'!AA24</f>
        <v>0</v>
      </c>
      <c r="U30" s="80">
        <f>'Формат ФСТ'!AF24</f>
        <v>0</v>
      </c>
      <c r="V30" s="80">
        <f>'Формат ФСТ'!AG24</f>
        <v>0</v>
      </c>
      <c r="W30" s="608">
        <f>'Формат ФСТ'!AH24</f>
        <v>0</v>
      </c>
      <c r="X30" s="80">
        <f>'Формат ФСТ'!AM24</f>
        <v>0</v>
      </c>
      <c r="Y30" s="80">
        <f>'Формат ФСТ'!AN24</f>
        <v>0</v>
      </c>
      <c r="Z30" s="608">
        <f>'Формат ФСТ'!AO24</f>
        <v>0</v>
      </c>
      <c r="AA30" s="175">
        <f t="shared" si="6"/>
        <v>0</v>
      </c>
      <c r="AB30" s="175">
        <f t="shared" si="7"/>
        <v>1.064</v>
      </c>
      <c r="AC30" s="607">
        <f t="shared" si="7"/>
        <v>0</v>
      </c>
      <c r="AD30" s="80">
        <f>'Формат ФСТ'!N24/1000*1.18</f>
        <v>0</v>
      </c>
      <c r="AE30" s="80">
        <f>'Формат ФСТ'!U24/1000*1.18</f>
        <v>5.1191395784</v>
      </c>
      <c r="AF30" s="80">
        <f>'Формат ФСТ'!AB24/1000*1.18</f>
        <v>0</v>
      </c>
      <c r="AG30" s="80">
        <f>'Формат ФСТ'!AI24/1000*1.18</f>
        <v>0</v>
      </c>
      <c r="AH30" s="80">
        <f>'Формат ФСТ'!AP24/1000*1.18</f>
        <v>0</v>
      </c>
      <c r="AI30" s="629">
        <f t="shared" si="8"/>
        <v>5.1191395784</v>
      </c>
    </row>
    <row r="31" spans="1:35" s="110" customFormat="1" ht="50.25" customHeight="1">
      <c r="A31" s="169" t="s">
        <v>381</v>
      </c>
      <c r="B31" s="499" t="str">
        <f>'Формат ФСТ'!B25</f>
        <v>Замена оборудования РУ-6кВ ТП-330, по адресу: мкр. Болшево ул. Московская</v>
      </c>
      <c r="C31" s="19" t="s">
        <v>318</v>
      </c>
      <c r="D31" s="80">
        <f>'Формат ФСТ'!F25</f>
        <v>0</v>
      </c>
      <c r="E31" s="80">
        <f>'Формат ФСТ'!G25</f>
        <v>0</v>
      </c>
      <c r="F31" s="608">
        <f>'Формат ФСТ'!H25</f>
        <v>13</v>
      </c>
      <c r="G31" s="745" t="str">
        <f>'Формат ФСТ'!D25</f>
        <v>2018</v>
      </c>
      <c r="H31" s="745" t="str">
        <f>'Формат ФСТ'!E25</f>
        <v>2018</v>
      </c>
      <c r="I31" s="80">
        <f>'Формат ФСТ'!J25/1000*1.18</f>
        <v>10.164824357399999</v>
      </c>
      <c r="J31" s="80">
        <f t="shared" si="5"/>
        <v>10.164824357399999</v>
      </c>
      <c r="K31" s="79">
        <v>0</v>
      </c>
      <c r="L31" s="80">
        <f>'Формат ФСТ'!K25</f>
        <v>0</v>
      </c>
      <c r="M31" s="80">
        <f>'Формат ФСТ'!L25</f>
        <v>0</v>
      </c>
      <c r="N31" s="608">
        <f>'Формат ФСТ'!M25</f>
        <v>0</v>
      </c>
      <c r="O31" s="80">
        <f>'Формат ФСТ'!R25</f>
        <v>0</v>
      </c>
      <c r="P31" s="80">
        <f>'Формат ФСТ'!S25</f>
        <v>0</v>
      </c>
      <c r="Q31" s="608">
        <f>'Формат ФСТ'!T25</f>
        <v>13</v>
      </c>
      <c r="R31" s="80">
        <f>'Формат ФСТ'!Y25</f>
        <v>0</v>
      </c>
      <c r="S31" s="80">
        <f>'Формат ФСТ'!Z25</f>
        <v>0</v>
      </c>
      <c r="T31" s="608">
        <f>'Формат ФСТ'!AA25</f>
        <v>0</v>
      </c>
      <c r="U31" s="80">
        <f>'Формат ФСТ'!AF25</f>
        <v>0</v>
      </c>
      <c r="V31" s="80">
        <f>'Формат ФСТ'!AG25</f>
        <v>0</v>
      </c>
      <c r="W31" s="608">
        <f>'Формат ФСТ'!AH25</f>
        <v>0</v>
      </c>
      <c r="X31" s="80">
        <f>'Формат ФСТ'!AM25</f>
        <v>0</v>
      </c>
      <c r="Y31" s="80">
        <f>'Формат ФСТ'!AN25</f>
        <v>0</v>
      </c>
      <c r="Z31" s="608">
        <f>'Формат ФСТ'!AO25</f>
        <v>0</v>
      </c>
      <c r="AA31" s="175">
        <f t="shared" si="6"/>
        <v>0</v>
      </c>
      <c r="AB31" s="175">
        <f t="shared" si="7"/>
        <v>0</v>
      </c>
      <c r="AC31" s="607">
        <f t="shared" si="7"/>
        <v>13</v>
      </c>
      <c r="AD31" s="80">
        <f>'Формат ФСТ'!N25/1000*1.18</f>
        <v>0</v>
      </c>
      <c r="AE31" s="80">
        <f>'Формат ФСТ'!U25/1000*1.18</f>
        <v>10.164824357399999</v>
      </c>
      <c r="AF31" s="80">
        <f>'Формат ФСТ'!AB25/1000*1.18</f>
        <v>0</v>
      </c>
      <c r="AG31" s="80">
        <f>'Формат ФСТ'!AI25/1000*1.18</f>
        <v>0</v>
      </c>
      <c r="AH31" s="80">
        <f>'Формат ФСТ'!AP25/1000*1.18</f>
        <v>0</v>
      </c>
      <c r="AI31" s="629">
        <f t="shared" si="8"/>
        <v>10.164824357399999</v>
      </c>
    </row>
    <row r="32" spans="1:35" s="110" customFormat="1" ht="101.25" customHeight="1">
      <c r="A32" s="169" t="s">
        <v>382</v>
      </c>
      <c r="B32" s="499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32" s="19" t="s">
        <v>318</v>
      </c>
      <c r="D32" s="80">
        <f>'Формат ФСТ'!F26</f>
        <v>0.52</v>
      </c>
      <c r="E32" s="80">
        <f>'Формат ФСТ'!G26</f>
        <v>2.04</v>
      </c>
      <c r="F32" s="608">
        <f>'Формат ФСТ'!H26</f>
        <v>7</v>
      </c>
      <c r="G32" s="190" t="str">
        <f>'Формат ФСТ'!D26</f>
        <v>2018</v>
      </c>
      <c r="H32" s="190" t="str">
        <f>'Формат ФСТ'!E26</f>
        <v>2018</v>
      </c>
      <c r="I32" s="80">
        <f>'Формат ФСТ'!J26/1000*1.18</f>
        <v>13.287713201999999</v>
      </c>
      <c r="J32" s="80">
        <f t="shared" si="5"/>
        <v>13.287713201999999</v>
      </c>
      <c r="K32" s="79">
        <v>0</v>
      </c>
      <c r="L32" s="80">
        <f>'Формат ФСТ'!K26</f>
        <v>0</v>
      </c>
      <c r="M32" s="80">
        <f>'Формат ФСТ'!L26</f>
        <v>0</v>
      </c>
      <c r="N32" s="608">
        <f>'Формат ФСТ'!M26</f>
        <v>0</v>
      </c>
      <c r="O32" s="80">
        <f>'Формат ФСТ'!R26</f>
        <v>0.52</v>
      </c>
      <c r="P32" s="80">
        <f>'Формат ФСТ'!S26</f>
        <v>2.04</v>
      </c>
      <c r="Q32" s="608">
        <f>'Формат ФСТ'!T26</f>
        <v>7</v>
      </c>
      <c r="R32" s="80">
        <f>'Формат ФСТ'!Y26</f>
        <v>0</v>
      </c>
      <c r="S32" s="80">
        <f>'Формат ФСТ'!Z26</f>
        <v>0</v>
      </c>
      <c r="T32" s="608">
        <f>'Формат ФСТ'!AA26</f>
        <v>0</v>
      </c>
      <c r="U32" s="80">
        <f>'Формат ФСТ'!AF26</f>
        <v>0</v>
      </c>
      <c r="V32" s="80">
        <f>'Формат ФСТ'!AG26</f>
        <v>0</v>
      </c>
      <c r="W32" s="608">
        <f>'Формат ФСТ'!AH26</f>
        <v>0</v>
      </c>
      <c r="X32" s="80">
        <f>'Формат ФСТ'!AM26</f>
        <v>0</v>
      </c>
      <c r="Y32" s="80">
        <f>'Формат ФСТ'!AN26</f>
        <v>0</v>
      </c>
      <c r="Z32" s="608">
        <f>'Формат ФСТ'!AO26</f>
        <v>0</v>
      </c>
      <c r="AA32" s="175">
        <f t="shared" si="6"/>
        <v>0.52</v>
      </c>
      <c r="AB32" s="175">
        <f t="shared" si="7"/>
        <v>2.04</v>
      </c>
      <c r="AC32" s="607">
        <f t="shared" si="7"/>
        <v>7</v>
      </c>
      <c r="AD32" s="80">
        <f>'Формат ФСТ'!N26/1000*1.18</f>
        <v>0</v>
      </c>
      <c r="AE32" s="80">
        <f>'Формат ФСТ'!U26/1000*1.18</f>
        <v>13.287713201999999</v>
      </c>
      <c r="AF32" s="80">
        <f>'Формат ФСТ'!AB26/1000*1.18</f>
        <v>0</v>
      </c>
      <c r="AG32" s="80">
        <f>'Формат ФСТ'!AI26/1000*1.18</f>
        <v>0</v>
      </c>
      <c r="AH32" s="80">
        <f>'Формат ФСТ'!AP26/1000*1.18</f>
        <v>0</v>
      </c>
      <c r="AI32" s="629">
        <f t="shared" si="8"/>
        <v>13.287713201999999</v>
      </c>
    </row>
    <row r="33" spans="1:35" s="110" customFormat="1" ht="102.75" customHeight="1">
      <c r="A33" s="169" t="s">
        <v>539</v>
      </c>
      <c r="B33" s="499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C33" s="19" t="s">
        <v>318</v>
      </c>
      <c r="D33" s="80">
        <f>'Формат ФСТ'!F27</f>
        <v>0.965</v>
      </c>
      <c r="E33" s="80">
        <f>'Формат ФСТ'!G27</f>
        <v>3.06</v>
      </c>
      <c r="F33" s="608">
        <f>'Формат ФСТ'!H27</f>
        <v>7</v>
      </c>
      <c r="G33" s="190" t="str">
        <f>'Формат ФСТ'!D27</f>
        <v>2018</v>
      </c>
      <c r="H33" s="190" t="str">
        <f>'Формат ФСТ'!E27</f>
        <v>2018</v>
      </c>
      <c r="I33" s="80">
        <f>'Формат ФСТ'!J27/1000*1.18</f>
        <v>22.309243111399997</v>
      </c>
      <c r="J33" s="80">
        <f t="shared" si="5"/>
        <v>22.309243111399997</v>
      </c>
      <c r="K33" s="79">
        <v>0</v>
      </c>
      <c r="L33" s="80">
        <f>'Формат ФСТ'!K27</f>
        <v>0</v>
      </c>
      <c r="M33" s="80">
        <f>'Формат ФСТ'!L27</f>
        <v>0</v>
      </c>
      <c r="N33" s="608">
        <f>'Формат ФСТ'!M27</f>
        <v>0</v>
      </c>
      <c r="O33" s="80">
        <f>'Формат ФСТ'!R27</f>
        <v>0.965</v>
      </c>
      <c r="P33" s="80">
        <f>'Формат ФСТ'!S27</f>
        <v>3.06</v>
      </c>
      <c r="Q33" s="608">
        <f>'Формат ФСТ'!T27</f>
        <v>7</v>
      </c>
      <c r="R33" s="80">
        <f>'Формат ФСТ'!Y27</f>
        <v>0</v>
      </c>
      <c r="S33" s="80">
        <f>'Формат ФСТ'!Z27</f>
        <v>0</v>
      </c>
      <c r="T33" s="608">
        <f>'Формат ФСТ'!AA27</f>
        <v>0</v>
      </c>
      <c r="U33" s="80">
        <f>'Формат ФСТ'!AF27</f>
        <v>0</v>
      </c>
      <c r="V33" s="80">
        <f>'Формат ФСТ'!AG27</f>
        <v>0</v>
      </c>
      <c r="W33" s="608">
        <f>'Формат ФСТ'!AH27</f>
        <v>0</v>
      </c>
      <c r="X33" s="80">
        <f>'Формат ФСТ'!AM27</f>
        <v>0</v>
      </c>
      <c r="Y33" s="80">
        <f>'Формат ФСТ'!AN27</f>
        <v>0</v>
      </c>
      <c r="Z33" s="608">
        <f>'Формат ФСТ'!AO27</f>
        <v>0</v>
      </c>
      <c r="AA33" s="175">
        <f t="shared" si="6"/>
        <v>0.965</v>
      </c>
      <c r="AB33" s="175">
        <f t="shared" si="7"/>
        <v>3.06</v>
      </c>
      <c r="AC33" s="607">
        <f t="shared" si="7"/>
        <v>7</v>
      </c>
      <c r="AD33" s="80">
        <f>'Формат ФСТ'!N27/1000*1.18</f>
        <v>0</v>
      </c>
      <c r="AE33" s="80">
        <f>'Формат ФСТ'!U27/1000*1.18</f>
        <v>22.309243111399997</v>
      </c>
      <c r="AF33" s="80">
        <f>'Формат ФСТ'!AB27/1000*1.18</f>
        <v>0</v>
      </c>
      <c r="AG33" s="80">
        <f>'Формат ФСТ'!AI27/1000*1.18</f>
        <v>0</v>
      </c>
      <c r="AH33" s="80">
        <f>'Формат ФСТ'!AP27/1000*1.18</f>
        <v>0</v>
      </c>
      <c r="AI33" s="629">
        <f t="shared" si="8"/>
        <v>22.309243111399997</v>
      </c>
    </row>
    <row r="34" spans="1:35" s="110" customFormat="1" ht="60" customHeight="1">
      <c r="A34" s="169" t="s">
        <v>383</v>
      </c>
      <c r="B34" s="499" t="str">
        <f>'Формат ФСТ'!B28</f>
        <v>Строительство БКТП и КЛ-6кВ, взамен выбывающих основных фондов в пос .Болшево, ул.Станционная</v>
      </c>
      <c r="C34" s="4" t="s">
        <v>318</v>
      </c>
      <c r="D34" s="80">
        <f>'Формат ФСТ'!F28</f>
        <v>1</v>
      </c>
      <c r="E34" s="80">
        <f>'Формат ФСТ'!G28</f>
        <v>2.087</v>
      </c>
      <c r="F34" s="608">
        <f>'Формат ФСТ'!H28</f>
        <v>26</v>
      </c>
      <c r="G34" s="190" t="str">
        <f>'Формат ФСТ'!D28</f>
        <v>2018</v>
      </c>
      <c r="H34" s="190" t="str">
        <f>'Формат ФСТ'!E28</f>
        <v>2019</v>
      </c>
      <c r="I34" s="80">
        <f>'Формат ФСТ'!J28/1000*1.18</f>
        <v>27.8041537016</v>
      </c>
      <c r="J34" s="80">
        <f t="shared" si="5"/>
        <v>27.8041537016</v>
      </c>
      <c r="K34" s="79">
        <v>0</v>
      </c>
      <c r="L34" s="80">
        <f>'Формат ФСТ'!K28</f>
        <v>0</v>
      </c>
      <c r="M34" s="80">
        <f>'Формат ФСТ'!L28</f>
        <v>0</v>
      </c>
      <c r="N34" s="608">
        <f>'Формат ФСТ'!M28</f>
        <v>0</v>
      </c>
      <c r="O34" s="80">
        <f>'Формат ФСТ'!R28</f>
        <v>0</v>
      </c>
      <c r="P34" s="80">
        <f>'Формат ФСТ'!S28</f>
        <v>0</v>
      </c>
      <c r="Q34" s="608">
        <f>'Формат ФСТ'!T28</f>
        <v>0</v>
      </c>
      <c r="R34" s="80">
        <f>'Формат ФСТ'!Y28</f>
        <v>1</v>
      </c>
      <c r="S34" s="80">
        <f>'Формат ФСТ'!Z28</f>
        <v>2.087</v>
      </c>
      <c r="T34" s="608">
        <f>'Формат ФСТ'!AA28</f>
        <v>26</v>
      </c>
      <c r="U34" s="80">
        <f>'Формат ФСТ'!AF28</f>
        <v>0</v>
      </c>
      <c r="V34" s="80">
        <f>'Формат ФСТ'!AG28</f>
        <v>0</v>
      </c>
      <c r="W34" s="608">
        <f>'Формат ФСТ'!AH28</f>
        <v>0</v>
      </c>
      <c r="X34" s="80">
        <f>'Формат ФСТ'!AM28</f>
        <v>0</v>
      </c>
      <c r="Y34" s="80">
        <f>'Формат ФСТ'!AN28</f>
        <v>0</v>
      </c>
      <c r="Z34" s="608">
        <f>'Формат ФСТ'!AO28</f>
        <v>0</v>
      </c>
      <c r="AA34" s="175">
        <f t="shared" si="6"/>
        <v>1</v>
      </c>
      <c r="AB34" s="175">
        <f t="shared" si="7"/>
        <v>2.087</v>
      </c>
      <c r="AC34" s="607">
        <f t="shared" si="7"/>
        <v>26</v>
      </c>
      <c r="AD34" s="80">
        <f>'Формат ФСТ'!N28/1000*1.18</f>
        <v>0</v>
      </c>
      <c r="AE34" s="80">
        <f>'Формат ФСТ'!U28/1000*1.18</f>
        <v>13.071225799999999</v>
      </c>
      <c r="AF34" s="80">
        <f>'Формат ФСТ'!AB28/1000*1.18</f>
        <v>14.7329279016</v>
      </c>
      <c r="AG34" s="80">
        <f>'Формат ФСТ'!AI28/1000*1.18</f>
        <v>0</v>
      </c>
      <c r="AH34" s="80">
        <f>'Формат ФСТ'!AP28/1000*1.18</f>
        <v>0</v>
      </c>
      <c r="AI34" s="629">
        <f t="shared" si="8"/>
        <v>27.8041537016</v>
      </c>
    </row>
    <row r="35" spans="1:35" s="110" customFormat="1" ht="100.5" customHeight="1">
      <c r="A35" s="169" t="s">
        <v>384</v>
      </c>
      <c r="B35" s="499" t="str">
        <f>'Формат ФСТ'!B29</f>
        <v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v>
      </c>
      <c r="C35" s="4" t="s">
        <v>318</v>
      </c>
      <c r="D35" s="80">
        <f>'Формат ФСТ'!F29</f>
        <v>0.646</v>
      </c>
      <c r="E35" s="80">
        <f>'Формат ФСТ'!G29</f>
        <v>2.55</v>
      </c>
      <c r="F35" s="608">
        <f>'Формат ФСТ'!H29</f>
        <v>7</v>
      </c>
      <c r="G35" s="190" t="str">
        <f>'Формат ФСТ'!D29</f>
        <v>2019</v>
      </c>
      <c r="H35" s="190" t="str">
        <f>'Формат ФСТ'!E29</f>
        <v>2019</v>
      </c>
      <c r="I35" s="80">
        <f>'Формат ФСТ'!J29/1000*1.18</f>
        <v>17.9484652958</v>
      </c>
      <c r="J35" s="80">
        <f t="shared" si="5"/>
        <v>17.9484652958</v>
      </c>
      <c r="K35" s="79">
        <v>0</v>
      </c>
      <c r="L35" s="80">
        <f>'Формат ФСТ'!K29</f>
        <v>0</v>
      </c>
      <c r="M35" s="80">
        <f>'Формат ФСТ'!L29</f>
        <v>0</v>
      </c>
      <c r="N35" s="608">
        <f>'Формат ФСТ'!M29</f>
        <v>0</v>
      </c>
      <c r="O35" s="80">
        <f>'Формат ФСТ'!R29</f>
        <v>0</v>
      </c>
      <c r="P35" s="80">
        <f>'Формат ФСТ'!S29</f>
        <v>0</v>
      </c>
      <c r="Q35" s="608">
        <f>'Формат ФСТ'!T29</f>
        <v>0</v>
      </c>
      <c r="R35" s="80">
        <f>'Формат ФСТ'!Y29</f>
        <v>0.646</v>
      </c>
      <c r="S35" s="80">
        <f>'Формат ФСТ'!Z29</f>
        <v>2.55</v>
      </c>
      <c r="T35" s="608">
        <f>'Формат ФСТ'!AA29</f>
        <v>7</v>
      </c>
      <c r="U35" s="80">
        <f>'Формат ФСТ'!AF29</f>
        <v>0</v>
      </c>
      <c r="V35" s="80">
        <f>'Формат ФСТ'!AG29</f>
        <v>0</v>
      </c>
      <c r="W35" s="608">
        <f>'Формат ФСТ'!AH29</f>
        <v>0</v>
      </c>
      <c r="X35" s="80">
        <f>'Формат ФСТ'!AM29</f>
        <v>0</v>
      </c>
      <c r="Y35" s="80">
        <f>'Формат ФСТ'!AN29</f>
        <v>0</v>
      </c>
      <c r="Z35" s="608">
        <f>'Формат ФСТ'!AO29</f>
        <v>0</v>
      </c>
      <c r="AA35" s="175">
        <f>L35+O35+R35+U35+X35</f>
        <v>0.646</v>
      </c>
      <c r="AB35" s="175">
        <f t="shared" si="7"/>
        <v>2.55</v>
      </c>
      <c r="AC35" s="607">
        <f t="shared" si="7"/>
        <v>7</v>
      </c>
      <c r="AD35" s="80">
        <f>'Формат ФСТ'!N29/1000*1.18</f>
        <v>0</v>
      </c>
      <c r="AE35" s="80">
        <f>'Формат ФСТ'!U29/1000*1.18</f>
        <v>0</v>
      </c>
      <c r="AF35" s="80">
        <f>'Формат ФСТ'!AB29/1000*1.18</f>
        <v>17.9484652958</v>
      </c>
      <c r="AG35" s="80">
        <f>'Формат ФСТ'!AI29/1000*1.18</f>
        <v>0</v>
      </c>
      <c r="AH35" s="80">
        <f>'Формат ФСТ'!AP29/1000*1.18</f>
        <v>0</v>
      </c>
      <c r="AI35" s="629">
        <f t="shared" si="8"/>
        <v>17.9484652958</v>
      </c>
    </row>
    <row r="36" spans="1:35" s="479" customFormat="1" ht="59.25" customHeight="1">
      <c r="A36" s="169" t="s">
        <v>385</v>
      </c>
      <c r="B36" s="499" t="str">
        <f>'Формат ФСТ'!B30</f>
        <v>Реконструкция РУ-10 кВ РП-1523, по адресу: г. Королев, пр-т Космонавтов,д. 21 Б</v>
      </c>
      <c r="C36" s="4" t="s">
        <v>318</v>
      </c>
      <c r="D36" s="80">
        <f>'Формат ФСТ'!F30</f>
        <v>0</v>
      </c>
      <c r="E36" s="80">
        <f>'Формат ФСТ'!G30</f>
        <v>0</v>
      </c>
      <c r="F36" s="608">
        <f>'Формат ФСТ'!H30</f>
        <v>23</v>
      </c>
      <c r="G36" s="190" t="str">
        <f>'Формат ФСТ'!D30</f>
        <v>2019</v>
      </c>
      <c r="H36" s="190" t="str">
        <f>'Формат ФСТ'!E30</f>
        <v>2019</v>
      </c>
      <c r="I36" s="80">
        <f>'Формат ФСТ'!J30/1000*1.18</f>
        <v>16.777867441399998</v>
      </c>
      <c r="J36" s="80">
        <f t="shared" si="5"/>
        <v>16.777867441399998</v>
      </c>
      <c r="K36" s="79">
        <v>0</v>
      </c>
      <c r="L36" s="80">
        <f>'Формат ФСТ'!K30</f>
        <v>0</v>
      </c>
      <c r="M36" s="80">
        <f>'Формат ФСТ'!L30</f>
        <v>0</v>
      </c>
      <c r="N36" s="608">
        <f>'Формат ФСТ'!M30</f>
        <v>0</v>
      </c>
      <c r="O36" s="80">
        <f>'Формат ФСТ'!R30</f>
        <v>0</v>
      </c>
      <c r="P36" s="80">
        <f>'Формат ФСТ'!S30</f>
        <v>0</v>
      </c>
      <c r="Q36" s="608">
        <f>'Формат ФСТ'!T30</f>
        <v>0</v>
      </c>
      <c r="R36" s="80">
        <f>'Формат ФСТ'!Y30</f>
        <v>0</v>
      </c>
      <c r="S36" s="80">
        <f>'Формат ФСТ'!Z30</f>
        <v>0</v>
      </c>
      <c r="T36" s="608">
        <f>'Формат ФСТ'!AA30</f>
        <v>23</v>
      </c>
      <c r="U36" s="80">
        <f>'Формат ФСТ'!AF30</f>
        <v>0</v>
      </c>
      <c r="V36" s="80">
        <f>'Формат ФСТ'!AG30</f>
        <v>0</v>
      </c>
      <c r="W36" s="608">
        <f>'Формат ФСТ'!AH30</f>
        <v>0</v>
      </c>
      <c r="X36" s="80">
        <f>'Формат ФСТ'!AM30</f>
        <v>0</v>
      </c>
      <c r="Y36" s="80">
        <f>'Формат ФСТ'!AN30</f>
        <v>0</v>
      </c>
      <c r="Z36" s="608">
        <f>'Формат ФСТ'!AO30</f>
        <v>0</v>
      </c>
      <c r="AA36" s="175">
        <f aca="true" t="shared" si="9" ref="AA36:AA54">L36+O36+R36+U36+X36</f>
        <v>0</v>
      </c>
      <c r="AB36" s="175">
        <f t="shared" si="7"/>
        <v>0</v>
      </c>
      <c r="AC36" s="607">
        <f aca="true" t="shared" si="10" ref="AC36:AC54">N36+Q36+T36+W36+Z36</f>
        <v>23</v>
      </c>
      <c r="AD36" s="80">
        <f>'Формат ФСТ'!N30/1000*1.18</f>
        <v>0</v>
      </c>
      <c r="AE36" s="80">
        <f>'Формат ФСТ'!U30/1000*1.18</f>
        <v>0</v>
      </c>
      <c r="AF36" s="80">
        <f>'Формат ФСТ'!AB30/1000*1.18</f>
        <v>16.777867441399998</v>
      </c>
      <c r="AG36" s="80">
        <f>'Формат ФСТ'!AI30/1000*1.18</f>
        <v>0</v>
      </c>
      <c r="AH36" s="80">
        <f>'Формат ФСТ'!AP30/1000*1.18</f>
        <v>0</v>
      </c>
      <c r="AI36" s="629">
        <f t="shared" si="8"/>
        <v>16.777867441399998</v>
      </c>
    </row>
    <row r="37" spans="1:35" s="479" customFormat="1" ht="54" customHeight="1">
      <c r="A37" s="169" t="s">
        <v>386</v>
      </c>
      <c r="B37" s="499" t="str">
        <f>'Формат ФСТ'!B31</f>
        <v>Реконструкция РУ-10 кВ ТП-400, по адресу: г. Королев, ул. Мичурина,д. 21 Г</v>
      </c>
      <c r="C37" s="19" t="s">
        <v>318</v>
      </c>
      <c r="D37" s="80">
        <f>'Формат ФСТ'!F31</f>
        <v>0</v>
      </c>
      <c r="E37" s="80">
        <f>'Формат ФСТ'!G31</f>
        <v>0</v>
      </c>
      <c r="F37" s="608">
        <f>'Формат ФСТ'!H31</f>
        <v>16</v>
      </c>
      <c r="G37" s="745" t="str">
        <f>'Формат ФСТ'!D31</f>
        <v>2019</v>
      </c>
      <c r="H37" s="745" t="str">
        <f>'Формат ФСТ'!E31</f>
        <v>2019</v>
      </c>
      <c r="I37" s="80">
        <f>'Формат ФСТ'!J31/1000*1.18</f>
        <v>11.878480419399999</v>
      </c>
      <c r="J37" s="80">
        <f t="shared" si="5"/>
        <v>11.878480419399999</v>
      </c>
      <c r="K37" s="79">
        <v>0</v>
      </c>
      <c r="L37" s="80">
        <f>'Формат ФСТ'!K31</f>
        <v>0</v>
      </c>
      <c r="M37" s="80">
        <f>'Формат ФСТ'!L31</f>
        <v>0</v>
      </c>
      <c r="N37" s="608">
        <f>'Формат ФСТ'!M31</f>
        <v>0</v>
      </c>
      <c r="O37" s="80">
        <f>'Формат ФСТ'!R31</f>
        <v>0</v>
      </c>
      <c r="P37" s="80">
        <f>'Формат ФСТ'!S31</f>
        <v>0</v>
      </c>
      <c r="Q37" s="608">
        <f>'Формат ФСТ'!T31</f>
        <v>0</v>
      </c>
      <c r="R37" s="80">
        <f>'Формат ФСТ'!Y31</f>
        <v>0</v>
      </c>
      <c r="S37" s="80">
        <f>'Формат ФСТ'!Z31</f>
        <v>0</v>
      </c>
      <c r="T37" s="608">
        <f>'Формат ФСТ'!AA31</f>
        <v>16</v>
      </c>
      <c r="U37" s="80">
        <f>'Формат ФСТ'!AF31</f>
        <v>0</v>
      </c>
      <c r="V37" s="80">
        <f>'Формат ФСТ'!AG31</f>
        <v>0</v>
      </c>
      <c r="W37" s="608">
        <f>'Формат ФСТ'!AH31</f>
        <v>0</v>
      </c>
      <c r="X37" s="80">
        <f>'Формат ФСТ'!AM31</f>
        <v>0</v>
      </c>
      <c r="Y37" s="80">
        <f>'Формат ФСТ'!AN31</f>
        <v>0</v>
      </c>
      <c r="Z37" s="608">
        <f>'Формат ФСТ'!AO31</f>
        <v>0</v>
      </c>
      <c r="AA37" s="175">
        <f t="shared" si="9"/>
        <v>0</v>
      </c>
      <c r="AB37" s="175">
        <f aca="true" t="shared" si="11" ref="AB37:AB53">M37+P37+S37+V37+Y37</f>
        <v>0</v>
      </c>
      <c r="AC37" s="607">
        <f t="shared" si="10"/>
        <v>16</v>
      </c>
      <c r="AD37" s="80">
        <f>'Формат ФСТ'!N31/1000*1.18</f>
        <v>0</v>
      </c>
      <c r="AE37" s="80">
        <f>'Формат ФСТ'!U31/1000*1.18</f>
        <v>0</v>
      </c>
      <c r="AF37" s="80">
        <f>'Формат ФСТ'!AB31/1000*1.18</f>
        <v>11.878480419399999</v>
      </c>
      <c r="AG37" s="80">
        <f>'Формат ФСТ'!AI31/1000*1.18</f>
        <v>0</v>
      </c>
      <c r="AH37" s="80">
        <f>'Формат ФСТ'!AP31/1000*1.18</f>
        <v>0</v>
      </c>
      <c r="AI37" s="629">
        <f t="shared" si="8"/>
        <v>11.878480419399999</v>
      </c>
    </row>
    <row r="38" spans="1:35" s="427" customFormat="1" ht="52.5" customHeight="1">
      <c r="A38" s="169" t="s">
        <v>540</v>
      </c>
      <c r="B38" s="499" t="str">
        <f>'Формат ФСТ'!B32</f>
        <v>Реконструкция РУ-10 кВ РП-1522, по адресу: г. Королев, ул. Мичурина,д. 21 Д</v>
      </c>
      <c r="C38" s="19" t="s">
        <v>318</v>
      </c>
      <c r="D38" s="80">
        <f>'Формат ФСТ'!F32</f>
        <v>0</v>
      </c>
      <c r="E38" s="80">
        <f>'Формат ФСТ'!G32</f>
        <v>0</v>
      </c>
      <c r="F38" s="608">
        <f>'Формат ФСТ'!H32</f>
        <v>21</v>
      </c>
      <c r="G38" s="190" t="str">
        <f>'Формат ФСТ'!D32</f>
        <v>2019</v>
      </c>
      <c r="H38" s="190" t="str">
        <f>'Формат ФСТ'!E32</f>
        <v>2020</v>
      </c>
      <c r="I38" s="80">
        <f>'Формат ФСТ'!J32/1000*1.18</f>
        <v>15.378031400000001</v>
      </c>
      <c r="J38" s="80">
        <f t="shared" si="5"/>
        <v>15.378031400000001</v>
      </c>
      <c r="K38" s="79">
        <v>0</v>
      </c>
      <c r="L38" s="80">
        <f>'Формат ФСТ'!K32</f>
        <v>0</v>
      </c>
      <c r="M38" s="80">
        <f>'Формат ФСТ'!L32</f>
        <v>0</v>
      </c>
      <c r="N38" s="608">
        <f>'Формат ФСТ'!M32</f>
        <v>0</v>
      </c>
      <c r="O38" s="80">
        <f>'Формат ФСТ'!R32</f>
        <v>0</v>
      </c>
      <c r="P38" s="80">
        <f>'Формат ФСТ'!S32</f>
        <v>0</v>
      </c>
      <c r="Q38" s="608">
        <f>'Формат ФСТ'!T32</f>
        <v>0</v>
      </c>
      <c r="R38" s="80">
        <f>'Формат ФСТ'!Y32</f>
        <v>0</v>
      </c>
      <c r="S38" s="80">
        <f>'Формат ФСТ'!Z32</f>
        <v>0</v>
      </c>
      <c r="T38" s="608">
        <f>'Формат ФСТ'!AA32</f>
        <v>0</v>
      </c>
      <c r="U38" s="80">
        <f>'Формат ФСТ'!AF32</f>
        <v>0</v>
      </c>
      <c r="V38" s="80">
        <f>'Формат ФСТ'!AG32</f>
        <v>0</v>
      </c>
      <c r="W38" s="608">
        <f>'Формат ФСТ'!AH32</f>
        <v>21</v>
      </c>
      <c r="X38" s="80">
        <f>'Формат ФСТ'!AM32</f>
        <v>0</v>
      </c>
      <c r="Y38" s="80">
        <f>'Формат ФСТ'!AN32</f>
        <v>0</v>
      </c>
      <c r="Z38" s="608">
        <f>'Формат ФСТ'!AO32</f>
        <v>0</v>
      </c>
      <c r="AA38" s="175">
        <f t="shared" si="9"/>
        <v>0</v>
      </c>
      <c r="AB38" s="175">
        <f t="shared" si="11"/>
        <v>0</v>
      </c>
      <c r="AC38" s="607">
        <f t="shared" si="10"/>
        <v>21</v>
      </c>
      <c r="AD38" s="80">
        <f>'Формат ФСТ'!N32/1000*1.18</f>
        <v>0</v>
      </c>
      <c r="AE38" s="80">
        <f>'Формат ФСТ'!U32/1000*1.18</f>
        <v>0</v>
      </c>
      <c r="AF38" s="80">
        <f>'Формат ФСТ'!AB32/1000*1.18</f>
        <v>14.5055748</v>
      </c>
      <c r="AG38" s="80">
        <f>'Формат ФСТ'!AI32/1000*1.18</f>
        <v>0.8724565999999999</v>
      </c>
      <c r="AH38" s="80">
        <f>'Формат ФСТ'!AP32/1000*1.18</f>
        <v>0</v>
      </c>
      <c r="AI38" s="629">
        <f t="shared" si="8"/>
        <v>15.3780314</v>
      </c>
    </row>
    <row r="39" spans="1:35" s="427" customFormat="1" ht="56.25" customHeight="1">
      <c r="A39" s="169" t="s">
        <v>541</v>
      </c>
      <c r="B39" s="499" t="str">
        <f>'Формат ФСТ'!B33</f>
        <v>Реконструкция РУ-10 кВ РП-1548, по адресу: г. Королев, пр-т Космонавтов,д. 41 Б</v>
      </c>
      <c r="C39" s="4" t="s">
        <v>318</v>
      </c>
      <c r="D39" s="80">
        <f>'Формат ФСТ'!F33</f>
        <v>0</v>
      </c>
      <c r="E39" s="80">
        <f>'Формат ФСТ'!G33</f>
        <v>0</v>
      </c>
      <c r="F39" s="608">
        <f>'Формат ФСТ'!H33</f>
        <v>20</v>
      </c>
      <c r="G39" s="190" t="str">
        <f>'Формат ФСТ'!D33</f>
        <v>2020</v>
      </c>
      <c r="H39" s="190" t="str">
        <f>'Формат ФСТ'!E33</f>
        <v>2020</v>
      </c>
      <c r="I39" s="80">
        <f>'Формат ФСТ'!J33/1000*1.18</f>
        <v>14.6781301294</v>
      </c>
      <c r="J39" s="80">
        <f t="shared" si="5"/>
        <v>14.6781301294</v>
      </c>
      <c r="K39" s="79">
        <v>0</v>
      </c>
      <c r="L39" s="80">
        <f>'Формат ФСТ'!K33</f>
        <v>0</v>
      </c>
      <c r="M39" s="80">
        <f>'Формат ФСТ'!L33</f>
        <v>0</v>
      </c>
      <c r="N39" s="608">
        <f>'Формат ФСТ'!M33</f>
        <v>0</v>
      </c>
      <c r="O39" s="80">
        <f>'Формат ФСТ'!R33</f>
        <v>0</v>
      </c>
      <c r="P39" s="80">
        <f>'Формат ФСТ'!S33</f>
        <v>0</v>
      </c>
      <c r="Q39" s="608">
        <f>'Формат ФСТ'!T33</f>
        <v>0</v>
      </c>
      <c r="R39" s="80">
        <f>'Формат ФСТ'!Y33</f>
        <v>0</v>
      </c>
      <c r="S39" s="80">
        <f>'Формат ФСТ'!Z33</f>
        <v>0</v>
      </c>
      <c r="T39" s="608">
        <f>'Формат ФСТ'!AA33</f>
        <v>0</v>
      </c>
      <c r="U39" s="80">
        <f>'Формат ФСТ'!AF33</f>
        <v>0</v>
      </c>
      <c r="V39" s="80">
        <f>'Формат ФСТ'!AG33</f>
        <v>0</v>
      </c>
      <c r="W39" s="608">
        <f>'Формат ФСТ'!AH33</f>
        <v>20</v>
      </c>
      <c r="X39" s="80">
        <f>'Формат ФСТ'!AM33</f>
        <v>0</v>
      </c>
      <c r="Y39" s="80">
        <f>'Формат ФСТ'!AN33</f>
        <v>0</v>
      </c>
      <c r="Z39" s="608">
        <f>'Формат ФСТ'!AO33</f>
        <v>0</v>
      </c>
      <c r="AA39" s="175">
        <f t="shared" si="9"/>
        <v>0</v>
      </c>
      <c r="AB39" s="175">
        <f t="shared" si="11"/>
        <v>0</v>
      </c>
      <c r="AC39" s="607">
        <f t="shared" si="10"/>
        <v>20</v>
      </c>
      <c r="AD39" s="80">
        <f>'Формат ФСТ'!N33/1000*1.18</f>
        <v>0</v>
      </c>
      <c r="AE39" s="80">
        <f>'Формат ФСТ'!U33/1000*1.18</f>
        <v>0</v>
      </c>
      <c r="AF39" s="80">
        <f>'Формат ФСТ'!AB33/1000*1.18</f>
        <v>0</v>
      </c>
      <c r="AG39" s="80">
        <f>'Формат ФСТ'!AI33/1000*1.18</f>
        <v>14.6781301294</v>
      </c>
      <c r="AH39" s="80">
        <f>'Формат ФСТ'!AP33/1000*1.18</f>
        <v>0</v>
      </c>
      <c r="AI39" s="629">
        <f t="shared" si="8"/>
        <v>14.6781301294</v>
      </c>
    </row>
    <row r="40" spans="1:35" s="427" customFormat="1" ht="56.25" customHeight="1">
      <c r="A40" s="169" t="s">
        <v>542</v>
      </c>
      <c r="B40" s="499" t="str">
        <f>'Формат ФСТ'!B34</f>
        <v>Реконструкция РУ-10 кВ РП-1545, по адресу: г. Королев, пр-т Космонавтов,д. 40 Б</v>
      </c>
      <c r="C40" s="4" t="s">
        <v>318</v>
      </c>
      <c r="D40" s="80">
        <f>'Формат ФСТ'!F34</f>
        <v>0</v>
      </c>
      <c r="E40" s="80">
        <f>'Формат ФСТ'!G34</f>
        <v>0</v>
      </c>
      <c r="F40" s="608">
        <f>'Формат ФСТ'!H34</f>
        <v>20</v>
      </c>
      <c r="G40" s="190" t="str">
        <f>'Формат ФСТ'!D34</f>
        <v>2020</v>
      </c>
      <c r="H40" s="190" t="str">
        <f>'Формат ФСТ'!E34</f>
        <v>2020</v>
      </c>
      <c r="I40" s="80">
        <f>'Формат ФСТ'!J34/1000*1.18</f>
        <v>14.6781301294</v>
      </c>
      <c r="J40" s="80">
        <f t="shared" si="5"/>
        <v>14.6781301294</v>
      </c>
      <c r="K40" s="79">
        <v>0</v>
      </c>
      <c r="L40" s="80">
        <f>'Формат ФСТ'!K34</f>
        <v>0</v>
      </c>
      <c r="M40" s="80">
        <f>'Формат ФСТ'!L34</f>
        <v>0</v>
      </c>
      <c r="N40" s="608">
        <f>'Формат ФСТ'!M34</f>
        <v>0</v>
      </c>
      <c r="O40" s="80">
        <f>'Формат ФСТ'!R34</f>
        <v>0</v>
      </c>
      <c r="P40" s="80">
        <f>'Формат ФСТ'!S34</f>
        <v>0</v>
      </c>
      <c r="Q40" s="608">
        <f>'Формат ФСТ'!T34</f>
        <v>0</v>
      </c>
      <c r="R40" s="80">
        <f>'Формат ФСТ'!Y34</f>
        <v>0</v>
      </c>
      <c r="S40" s="80">
        <f>'Формат ФСТ'!Z34</f>
        <v>0</v>
      </c>
      <c r="T40" s="608">
        <f>'Формат ФСТ'!AA34</f>
        <v>0</v>
      </c>
      <c r="U40" s="80">
        <f>'Формат ФСТ'!AF34</f>
        <v>0</v>
      </c>
      <c r="V40" s="80">
        <f>'Формат ФСТ'!AG34</f>
        <v>0</v>
      </c>
      <c r="W40" s="608">
        <f>'Формат ФСТ'!AH34</f>
        <v>20</v>
      </c>
      <c r="X40" s="80">
        <f>'Формат ФСТ'!AM34</f>
        <v>0</v>
      </c>
      <c r="Y40" s="80">
        <f>'Формат ФСТ'!AN34</f>
        <v>0</v>
      </c>
      <c r="Z40" s="608">
        <f>'Формат ФСТ'!AO34</f>
        <v>0</v>
      </c>
      <c r="AA40" s="175">
        <f t="shared" si="9"/>
        <v>0</v>
      </c>
      <c r="AB40" s="175">
        <f t="shared" si="11"/>
        <v>0</v>
      </c>
      <c r="AC40" s="607">
        <f t="shared" si="10"/>
        <v>20</v>
      </c>
      <c r="AD40" s="80">
        <f>'Формат ФСТ'!N34/1000*1.18</f>
        <v>0</v>
      </c>
      <c r="AE40" s="80">
        <f>'Формат ФСТ'!U34/1000*1.18</f>
        <v>0</v>
      </c>
      <c r="AF40" s="80">
        <f>'Формат ФСТ'!AB34/1000*1.18</f>
        <v>0</v>
      </c>
      <c r="AG40" s="80">
        <f>'Формат ФСТ'!AI34/1000*1.18</f>
        <v>14.6781301294</v>
      </c>
      <c r="AH40" s="80">
        <f>'Формат ФСТ'!AP34/1000*1.18</f>
        <v>0</v>
      </c>
      <c r="AI40" s="629">
        <f t="shared" si="8"/>
        <v>14.6781301294</v>
      </c>
    </row>
    <row r="41" spans="1:35" s="427" customFormat="1" ht="56.25" customHeight="1">
      <c r="A41" s="169" t="s">
        <v>543</v>
      </c>
      <c r="B41" s="499" t="str">
        <f>'Формат ФСТ'!B35</f>
        <v>Реконструкция РУ-6 кВ РП-1528, по адресу: г. Королев, ул. Мичурина,д. 21 Г</v>
      </c>
      <c r="C41" s="4" t="s">
        <v>318</v>
      </c>
      <c r="D41" s="80">
        <f>'Формат ФСТ'!F35</f>
        <v>0</v>
      </c>
      <c r="E41" s="80">
        <f>'Формат ФСТ'!G35</f>
        <v>0</v>
      </c>
      <c r="F41" s="608">
        <f>'Формат ФСТ'!H35</f>
        <v>24</v>
      </c>
      <c r="G41" s="190" t="str">
        <f>'Формат ФСТ'!D35</f>
        <v>2020</v>
      </c>
      <c r="H41" s="190" t="str">
        <f>'Формат ФСТ'!E35</f>
        <v>2020</v>
      </c>
      <c r="I41" s="80">
        <f>'Формат ФСТ'!J35/1000*1.18</f>
        <v>17.4396379442</v>
      </c>
      <c r="J41" s="80">
        <f t="shared" si="5"/>
        <v>17.4396379442</v>
      </c>
      <c r="K41" s="79">
        <v>0</v>
      </c>
      <c r="L41" s="80">
        <f>'Формат ФСТ'!K35</f>
        <v>0</v>
      </c>
      <c r="M41" s="80">
        <f>'Формат ФСТ'!L35</f>
        <v>0</v>
      </c>
      <c r="N41" s="608">
        <f>'Формат ФСТ'!M35</f>
        <v>0</v>
      </c>
      <c r="O41" s="80">
        <f>'Формат ФСТ'!R35</f>
        <v>0</v>
      </c>
      <c r="P41" s="80">
        <f>'Формат ФСТ'!S35</f>
        <v>0</v>
      </c>
      <c r="Q41" s="608">
        <f>'Формат ФСТ'!T35</f>
        <v>0</v>
      </c>
      <c r="R41" s="80">
        <f>'Формат ФСТ'!Y35</f>
        <v>0</v>
      </c>
      <c r="S41" s="80">
        <f>'Формат ФСТ'!Z35</f>
        <v>0</v>
      </c>
      <c r="T41" s="608">
        <f>'Формат ФСТ'!AA35</f>
        <v>0</v>
      </c>
      <c r="U41" s="80">
        <f>'Формат ФСТ'!AF35</f>
        <v>0</v>
      </c>
      <c r="V41" s="80">
        <f>'Формат ФСТ'!AG35</f>
        <v>0</v>
      </c>
      <c r="W41" s="608">
        <f>'Формат ФСТ'!AH35</f>
        <v>24</v>
      </c>
      <c r="X41" s="80">
        <f>'Формат ФСТ'!AM35</f>
        <v>0</v>
      </c>
      <c r="Y41" s="80">
        <f>'Формат ФСТ'!AN35</f>
        <v>0</v>
      </c>
      <c r="Z41" s="608">
        <f>'Формат ФСТ'!AO35</f>
        <v>0</v>
      </c>
      <c r="AA41" s="175">
        <f t="shared" si="9"/>
        <v>0</v>
      </c>
      <c r="AB41" s="175">
        <f t="shared" si="11"/>
        <v>0</v>
      </c>
      <c r="AC41" s="607">
        <f t="shared" si="10"/>
        <v>24</v>
      </c>
      <c r="AD41" s="80">
        <f>'Формат ФСТ'!N35/1000*1.18</f>
        <v>0</v>
      </c>
      <c r="AE41" s="80">
        <f>'Формат ФСТ'!U35/1000*1.18</f>
        <v>0</v>
      </c>
      <c r="AF41" s="80">
        <f>'Формат ФСТ'!AB35/1000*1.18</f>
        <v>0</v>
      </c>
      <c r="AG41" s="80">
        <f>'Формат ФСТ'!AI35/1000*1.18</f>
        <v>17.4396379442</v>
      </c>
      <c r="AH41" s="80">
        <f>'Формат ФСТ'!AP35/1000*1.18</f>
        <v>0</v>
      </c>
      <c r="AI41" s="629">
        <f t="shared" si="8"/>
        <v>17.4396379442</v>
      </c>
    </row>
    <row r="42" spans="1:35" s="427" customFormat="1" ht="56.25" customHeight="1">
      <c r="A42" s="169" t="s">
        <v>544</v>
      </c>
      <c r="B42" s="499" t="str">
        <f>'Формат ФСТ'!B36</f>
        <v>Реконструкция РУ-10 кВ РП-1549, по адресу: г. Королев, ул. Аржакова,д. 16 Б</v>
      </c>
      <c r="C42" s="19" t="s">
        <v>318</v>
      </c>
      <c r="D42" s="80">
        <f>'Формат ФСТ'!F36</f>
        <v>0</v>
      </c>
      <c r="E42" s="80">
        <f>'Формат ФСТ'!G36</f>
        <v>0</v>
      </c>
      <c r="F42" s="608">
        <f>'Формат ФСТ'!H36</f>
        <v>17</v>
      </c>
      <c r="G42" s="190" t="str">
        <f>'Формат ФСТ'!D36</f>
        <v>2020</v>
      </c>
      <c r="H42" s="190" t="str">
        <f>'Формат ФСТ'!E36</f>
        <v>2020</v>
      </c>
      <c r="I42" s="80">
        <f>'Формат ФСТ'!J36/1000*1.18</f>
        <v>12.578392841</v>
      </c>
      <c r="J42" s="80">
        <f t="shared" si="5"/>
        <v>12.578392841</v>
      </c>
      <c r="K42" s="79">
        <v>0</v>
      </c>
      <c r="L42" s="80">
        <f>'Формат ФСТ'!K36</f>
        <v>0</v>
      </c>
      <c r="M42" s="80">
        <f>'Формат ФСТ'!L36</f>
        <v>0</v>
      </c>
      <c r="N42" s="608">
        <f>'Формат ФСТ'!M36</f>
        <v>0</v>
      </c>
      <c r="O42" s="80">
        <f>'Формат ФСТ'!R36</f>
        <v>0</v>
      </c>
      <c r="P42" s="80">
        <f>'Формат ФСТ'!S36</f>
        <v>0</v>
      </c>
      <c r="Q42" s="608">
        <f>'Формат ФСТ'!T36</f>
        <v>0</v>
      </c>
      <c r="R42" s="80">
        <f>'Формат ФСТ'!Y36</f>
        <v>0</v>
      </c>
      <c r="S42" s="80">
        <f>'Формат ФСТ'!Z36</f>
        <v>0</v>
      </c>
      <c r="T42" s="608">
        <f>'Формат ФСТ'!AA36</f>
        <v>0</v>
      </c>
      <c r="U42" s="80">
        <f>'Формат ФСТ'!AF36</f>
        <v>0</v>
      </c>
      <c r="V42" s="80">
        <f>'Формат ФСТ'!AG36</f>
        <v>0</v>
      </c>
      <c r="W42" s="608">
        <f>'Формат ФСТ'!AH36</f>
        <v>17</v>
      </c>
      <c r="X42" s="80">
        <f>'Формат ФСТ'!AM36</f>
        <v>0</v>
      </c>
      <c r="Y42" s="80">
        <f>'Формат ФСТ'!AN36</f>
        <v>0</v>
      </c>
      <c r="Z42" s="608">
        <f>'Формат ФСТ'!AO36</f>
        <v>0</v>
      </c>
      <c r="AA42" s="175">
        <f t="shared" si="9"/>
        <v>0</v>
      </c>
      <c r="AB42" s="175">
        <f t="shared" si="11"/>
        <v>0</v>
      </c>
      <c r="AC42" s="607">
        <f t="shared" si="10"/>
        <v>17</v>
      </c>
      <c r="AD42" s="80">
        <f>'Формат ФСТ'!N36/1000*1.18</f>
        <v>0</v>
      </c>
      <c r="AE42" s="80">
        <f>'Формат ФСТ'!U36/1000*1.18</f>
        <v>0</v>
      </c>
      <c r="AF42" s="80">
        <f>'Формат ФСТ'!AB36/1000*1.18</f>
        <v>0</v>
      </c>
      <c r="AG42" s="80">
        <f>'Формат ФСТ'!AI36/1000*1.18</f>
        <v>12.578392841</v>
      </c>
      <c r="AH42" s="80">
        <f>'Формат ФСТ'!AP36/1000*1.18</f>
        <v>0</v>
      </c>
      <c r="AI42" s="629">
        <f t="shared" si="8"/>
        <v>12.578392841</v>
      </c>
    </row>
    <row r="43" spans="1:35" s="427" customFormat="1" ht="56.25" customHeight="1">
      <c r="A43" s="169" t="s">
        <v>545</v>
      </c>
      <c r="B43" s="499" t="str">
        <f>'Формат ФСТ'!B37</f>
        <v>Реконструкция РУ-6кВ РП-1542,  по адресу: мкр.Болшево, ул.Б.Комитетская</v>
      </c>
      <c r="C43" s="19" t="s">
        <v>318</v>
      </c>
      <c r="D43" s="80">
        <f>'Формат ФСТ'!F37</f>
        <v>0</v>
      </c>
      <c r="E43" s="80">
        <f>'Формат ФСТ'!G37</f>
        <v>0</v>
      </c>
      <c r="F43" s="608">
        <f>'Формат ФСТ'!H37</f>
        <v>15</v>
      </c>
      <c r="G43" s="745" t="str">
        <f>'Формат ФСТ'!D37</f>
        <v>2020</v>
      </c>
      <c r="H43" s="745" t="str">
        <f>'Формат ФСТ'!E37</f>
        <v>2020</v>
      </c>
      <c r="I43" s="80">
        <f>'Формат ФСТ'!J37/1000*1.18</f>
        <v>11.1785679742</v>
      </c>
      <c r="J43" s="80">
        <f aca="true" t="shared" si="12" ref="J43:J54">I43</f>
        <v>11.1785679742</v>
      </c>
      <c r="K43" s="79">
        <v>0</v>
      </c>
      <c r="L43" s="80">
        <f>'Формат ФСТ'!K37</f>
        <v>0</v>
      </c>
      <c r="M43" s="80">
        <f>'Формат ФСТ'!L37</f>
        <v>0</v>
      </c>
      <c r="N43" s="608">
        <f>'Формат ФСТ'!M37</f>
        <v>0</v>
      </c>
      <c r="O43" s="80">
        <f>'Формат ФСТ'!V37</f>
        <v>0</v>
      </c>
      <c r="P43" s="80">
        <f>'Формат ФСТ'!S37</f>
        <v>0</v>
      </c>
      <c r="Q43" s="608">
        <f>'Формат ФСТ'!T37</f>
        <v>0</v>
      </c>
      <c r="R43" s="80">
        <f>'Формат ФСТ'!Y37</f>
        <v>0</v>
      </c>
      <c r="S43" s="80">
        <f>'Формат ФСТ'!Z37</f>
        <v>0</v>
      </c>
      <c r="T43" s="608">
        <f>'Формат ФСТ'!AA37</f>
        <v>0</v>
      </c>
      <c r="U43" s="80">
        <f>'Формат ФСТ'!AF37</f>
        <v>0</v>
      </c>
      <c r="V43" s="80">
        <f>'Формат ФСТ'!AG37</f>
        <v>0</v>
      </c>
      <c r="W43" s="608">
        <f>'Формат ФСТ'!AH37</f>
        <v>15</v>
      </c>
      <c r="X43" s="80">
        <f>'Формат ФСТ'!AM37</f>
        <v>0</v>
      </c>
      <c r="Y43" s="80">
        <f>'Формат ФСТ'!AN37</f>
        <v>0</v>
      </c>
      <c r="Z43" s="608">
        <f>'Формат ФСТ'!AO37</f>
        <v>0</v>
      </c>
      <c r="AA43" s="175">
        <f aca="true" t="shared" si="13" ref="AA43:AB49">L43+O43+R43+U43+X43</f>
        <v>0</v>
      </c>
      <c r="AB43" s="175">
        <f t="shared" si="13"/>
        <v>0</v>
      </c>
      <c r="AC43" s="607">
        <f t="shared" si="10"/>
        <v>15</v>
      </c>
      <c r="AD43" s="80">
        <f>'Формат ФСТ'!N37/1000*1.18</f>
        <v>0</v>
      </c>
      <c r="AE43" s="80">
        <f>'Формат ФСТ'!U37/1000*1.18</f>
        <v>0</v>
      </c>
      <c r="AF43" s="80">
        <f>'Формат ФСТ'!AB37/1000*1.18</f>
        <v>0</v>
      </c>
      <c r="AG43" s="80">
        <f>'Формат ФСТ'!AI37/1000*1.18</f>
        <v>11.1785679742</v>
      </c>
      <c r="AH43" s="80">
        <f>'Формат ФСТ'!AP37/1000*1.18</f>
        <v>0</v>
      </c>
      <c r="AI43" s="629">
        <f aca="true" t="shared" si="14" ref="AI43:AI54">AD43+AE43+AF43+AG43+AH43</f>
        <v>11.1785679742</v>
      </c>
    </row>
    <row r="44" spans="1:35" s="427" customFormat="1" ht="56.25" customHeight="1">
      <c r="A44" s="169" t="s">
        <v>546</v>
      </c>
      <c r="B44" s="499" t="str">
        <f>'Формат ФСТ'!B38</f>
        <v>Реконструкция РУ-6 кВ РП-1539 ,по адресу: Цветочное хозяйство</v>
      </c>
      <c r="C44" s="4" t="s">
        <v>318</v>
      </c>
      <c r="D44" s="80">
        <f>'Формат ФСТ'!F38</f>
        <v>0</v>
      </c>
      <c r="E44" s="80">
        <f>'Формат ФСТ'!G38</f>
        <v>0</v>
      </c>
      <c r="F44" s="608">
        <f>'Формат ФСТ'!H38</f>
        <v>11</v>
      </c>
      <c r="G44" s="745" t="str">
        <f>'Формат ФСТ'!D38</f>
        <v>2020</v>
      </c>
      <c r="H44" s="745" t="str">
        <f>'Формат ФСТ'!E38</f>
        <v>2021</v>
      </c>
      <c r="I44" s="80">
        <f>'Формат ФСТ'!J38/1000*1.18</f>
        <v>8.378930076</v>
      </c>
      <c r="J44" s="80">
        <f t="shared" si="12"/>
        <v>8.378930076</v>
      </c>
      <c r="K44" s="79">
        <v>0</v>
      </c>
      <c r="L44" s="80">
        <f>'Формат ФСТ'!K38</f>
        <v>0</v>
      </c>
      <c r="M44" s="80">
        <f>'Формат ФСТ'!L38</f>
        <v>0</v>
      </c>
      <c r="N44" s="608">
        <f>'Формат ФСТ'!M38</f>
        <v>0</v>
      </c>
      <c r="O44" s="80">
        <f>'Формат ФСТ'!V38</f>
        <v>0</v>
      </c>
      <c r="P44" s="80">
        <f>'Формат ФСТ'!S38</f>
        <v>0</v>
      </c>
      <c r="Q44" s="608">
        <f>'Формат ФСТ'!T38</f>
        <v>0</v>
      </c>
      <c r="R44" s="80">
        <f>'Формат ФСТ'!Y38</f>
        <v>0</v>
      </c>
      <c r="S44" s="80">
        <f>'Формат ФСТ'!Z38</f>
        <v>0</v>
      </c>
      <c r="T44" s="608">
        <f>'Формат ФСТ'!AA38</f>
        <v>0</v>
      </c>
      <c r="U44" s="80">
        <f>'Формат ФСТ'!AF38</f>
        <v>0</v>
      </c>
      <c r="V44" s="80">
        <f>'Формат ФСТ'!AG38</f>
        <v>0</v>
      </c>
      <c r="W44" s="608">
        <f>'Формат ФСТ'!AH38</f>
        <v>0</v>
      </c>
      <c r="X44" s="80">
        <f>'Формат ФСТ'!AM38</f>
        <v>0</v>
      </c>
      <c r="Y44" s="80">
        <f>'Формат ФСТ'!AN38</f>
        <v>0</v>
      </c>
      <c r="Z44" s="608">
        <f>'Формат ФСТ'!AO38</f>
        <v>11</v>
      </c>
      <c r="AA44" s="175">
        <f t="shared" si="13"/>
        <v>0</v>
      </c>
      <c r="AB44" s="175">
        <f t="shared" si="13"/>
        <v>0</v>
      </c>
      <c r="AC44" s="607">
        <f t="shared" si="10"/>
        <v>11</v>
      </c>
      <c r="AD44" s="80">
        <f>'Формат ФСТ'!N38/1000*1.18</f>
        <v>0</v>
      </c>
      <c r="AE44" s="80">
        <f>'Формат ФСТ'!U38/1000*1.18</f>
        <v>0</v>
      </c>
      <c r="AF44" s="80">
        <f>'Формат ФСТ'!AB38/1000*1.18</f>
        <v>0</v>
      </c>
      <c r="AG44" s="80">
        <f>'Формат ФСТ'!AI38/1000*1.18</f>
        <v>4.4180026</v>
      </c>
      <c r="AH44" s="80">
        <f>'Формат ФСТ'!AP38/1000*1.18</f>
        <v>3.9609274759999997</v>
      </c>
      <c r="AI44" s="629">
        <f t="shared" si="14"/>
        <v>8.378930076</v>
      </c>
    </row>
    <row r="45" spans="1:35" s="427" customFormat="1" ht="56.25" customHeight="1">
      <c r="A45" s="169" t="s">
        <v>547</v>
      </c>
      <c r="B45" s="499" t="str">
        <f>'Формат ФСТ'!B39</f>
        <v>Реконструкция РУ-6кВ РП-1535 ,по адресу: мкр.Болшево, ул. Советская.</v>
      </c>
      <c r="C45" s="4" t="s">
        <v>318</v>
      </c>
      <c r="D45" s="80">
        <f>'Формат ФСТ'!F39</f>
        <v>0</v>
      </c>
      <c r="E45" s="80">
        <f>'Формат ФСТ'!G39</f>
        <v>0</v>
      </c>
      <c r="F45" s="608">
        <f>'Формат ФСТ'!H39</f>
        <v>25</v>
      </c>
      <c r="G45" s="745" t="str">
        <f>'Формат ФСТ'!D39</f>
        <v>2021</v>
      </c>
      <c r="H45" s="745" t="str">
        <f>'Формат ФСТ'!E39</f>
        <v>2021</v>
      </c>
      <c r="I45" s="80">
        <f>'Формат ФСТ'!J39/1000*1.18</f>
        <v>18.177692343599997</v>
      </c>
      <c r="J45" s="80">
        <f t="shared" si="12"/>
        <v>18.177692343599997</v>
      </c>
      <c r="K45" s="79">
        <v>0</v>
      </c>
      <c r="L45" s="80">
        <f>'Формат ФСТ'!K39</f>
        <v>0</v>
      </c>
      <c r="M45" s="80">
        <f>'Формат ФСТ'!L39</f>
        <v>0</v>
      </c>
      <c r="N45" s="608">
        <f>'Формат ФСТ'!M39</f>
        <v>0</v>
      </c>
      <c r="O45" s="80">
        <f>'Формат ФСТ'!V39</f>
        <v>0</v>
      </c>
      <c r="P45" s="80">
        <f>'Формат ФСТ'!S39</f>
        <v>0</v>
      </c>
      <c r="Q45" s="608">
        <f>'Формат ФСТ'!T39</f>
        <v>0</v>
      </c>
      <c r="R45" s="80">
        <f>'Формат ФСТ'!Y39</f>
        <v>0</v>
      </c>
      <c r="S45" s="80">
        <f>'Формат ФСТ'!Z39</f>
        <v>0</v>
      </c>
      <c r="T45" s="608">
        <f>'Формат ФСТ'!AA39</f>
        <v>0</v>
      </c>
      <c r="U45" s="80">
        <f>'Формат ФСТ'!AF39</f>
        <v>0</v>
      </c>
      <c r="V45" s="80">
        <f>'Формат ФСТ'!AG39</f>
        <v>0</v>
      </c>
      <c r="W45" s="608">
        <f>'Формат ФСТ'!AH39</f>
        <v>0</v>
      </c>
      <c r="X45" s="80">
        <f>'Формат ФСТ'!AM39</f>
        <v>0</v>
      </c>
      <c r="Y45" s="80">
        <f>'Формат ФСТ'!AN39</f>
        <v>0</v>
      </c>
      <c r="Z45" s="608">
        <f>'Формат ФСТ'!AO39</f>
        <v>25</v>
      </c>
      <c r="AA45" s="175">
        <f t="shared" si="13"/>
        <v>0</v>
      </c>
      <c r="AB45" s="175">
        <f t="shared" si="13"/>
        <v>0</v>
      </c>
      <c r="AC45" s="607">
        <f t="shared" si="10"/>
        <v>25</v>
      </c>
      <c r="AD45" s="80">
        <f>'Формат ФСТ'!N39/1000*1.18</f>
        <v>0</v>
      </c>
      <c r="AE45" s="80">
        <f>'Формат ФСТ'!U39/1000*1.18</f>
        <v>0</v>
      </c>
      <c r="AF45" s="80">
        <f>'Формат ФСТ'!AB39/1000*1.18</f>
        <v>0</v>
      </c>
      <c r="AG45" s="80">
        <f>'Формат ФСТ'!AI39/1000*1.18</f>
        <v>0</v>
      </c>
      <c r="AH45" s="80">
        <f>'Формат ФСТ'!AP39/1000*1.18</f>
        <v>18.177692343599997</v>
      </c>
      <c r="AI45" s="629">
        <f t="shared" si="14"/>
        <v>18.177692343599997</v>
      </c>
    </row>
    <row r="46" spans="1:35" s="427" customFormat="1" ht="56.25" customHeight="1">
      <c r="A46" s="169" t="s">
        <v>548</v>
      </c>
      <c r="B46" s="499" t="str">
        <f>'Формат ФСТ'!B40</f>
        <v>Реконструкция РУ-6 кВ РП-1521 ,по адресу: Московская область, мкр.Первомайский, ул.Советская</v>
      </c>
      <c r="C46" s="4" t="s">
        <v>318</v>
      </c>
      <c r="D46" s="80">
        <f>'Формат ФСТ'!F40</f>
        <v>0</v>
      </c>
      <c r="E46" s="80">
        <f>'Формат ФСТ'!G40</f>
        <v>0</v>
      </c>
      <c r="F46" s="608">
        <f>'Формат ФСТ'!H40</f>
        <v>12</v>
      </c>
      <c r="G46" s="190" t="str">
        <f>'Формат ФСТ'!D40</f>
        <v>2021</v>
      </c>
      <c r="H46" s="190" t="str">
        <f>'Формат ФСТ'!E40</f>
        <v>2021</v>
      </c>
      <c r="I46" s="80">
        <f>'Формат ФСТ'!J40/1000*1.18</f>
        <v>9.078830673999999</v>
      </c>
      <c r="J46" s="80">
        <f t="shared" si="12"/>
        <v>9.078830673999999</v>
      </c>
      <c r="K46" s="79">
        <v>0</v>
      </c>
      <c r="L46" s="80">
        <f>'Формат ФСТ'!K40</f>
        <v>0</v>
      </c>
      <c r="M46" s="80">
        <f>'Формат ФСТ'!L40</f>
        <v>0</v>
      </c>
      <c r="N46" s="608">
        <f>'Формат ФСТ'!M40</f>
        <v>0</v>
      </c>
      <c r="O46" s="80">
        <f>'Формат ФСТ'!V40</f>
        <v>0</v>
      </c>
      <c r="P46" s="80">
        <f>'Формат ФСТ'!S40</f>
        <v>0</v>
      </c>
      <c r="Q46" s="608">
        <f>'Формат ФСТ'!T40</f>
        <v>0</v>
      </c>
      <c r="R46" s="80">
        <f>'Формат ФСТ'!Y40</f>
        <v>0</v>
      </c>
      <c r="S46" s="80">
        <f>'Формат ФСТ'!Z40</f>
        <v>0</v>
      </c>
      <c r="T46" s="608">
        <f>'Формат ФСТ'!AA40</f>
        <v>0</v>
      </c>
      <c r="U46" s="80">
        <f>'Формат ФСТ'!AF40</f>
        <v>0</v>
      </c>
      <c r="V46" s="80">
        <f>'Формат ФСТ'!AG40</f>
        <v>0</v>
      </c>
      <c r="W46" s="608">
        <f>'Формат ФСТ'!AH40</f>
        <v>0</v>
      </c>
      <c r="X46" s="80">
        <f>'Формат ФСТ'!AM40</f>
        <v>0</v>
      </c>
      <c r="Y46" s="80">
        <f>'Формат ФСТ'!AN40</f>
        <v>0</v>
      </c>
      <c r="Z46" s="608">
        <f>'Формат ФСТ'!AO40</f>
        <v>12</v>
      </c>
      <c r="AA46" s="175">
        <f t="shared" si="13"/>
        <v>0</v>
      </c>
      <c r="AB46" s="175">
        <f t="shared" si="13"/>
        <v>0</v>
      </c>
      <c r="AC46" s="607">
        <f t="shared" si="10"/>
        <v>12</v>
      </c>
      <c r="AD46" s="80">
        <f>'Формат ФСТ'!N40/1000*1.18</f>
        <v>0</v>
      </c>
      <c r="AE46" s="80">
        <f>'Формат ФСТ'!U40/1000*1.18</f>
        <v>0</v>
      </c>
      <c r="AF46" s="80">
        <f>'Формат ФСТ'!AB40/1000*1.18</f>
        <v>0</v>
      </c>
      <c r="AG46" s="80">
        <f>'Формат ФСТ'!AI40/1000*1.18</f>
        <v>0</v>
      </c>
      <c r="AH46" s="80">
        <f>'Формат ФСТ'!AP40/1000*1.18</f>
        <v>9.078830673999999</v>
      </c>
      <c r="AI46" s="629">
        <f t="shared" si="14"/>
        <v>9.078830673999999</v>
      </c>
    </row>
    <row r="47" spans="1:35" s="427" customFormat="1" ht="47.25" customHeight="1">
      <c r="A47" s="169" t="s">
        <v>578</v>
      </c>
      <c r="B47" s="499" t="str">
        <f>'Формат ФСТ'!B41</f>
        <v>Приобретение высоковольтной лаборатории</v>
      </c>
      <c r="C47" s="478" t="s">
        <v>320</v>
      </c>
      <c r="D47" s="80">
        <f>'Формат ФСТ'!F41</f>
        <v>0</v>
      </c>
      <c r="E47" s="80">
        <f>'Формат ФСТ'!G41</f>
        <v>0</v>
      </c>
      <c r="F47" s="608">
        <f>'Формат ФСТ'!H41</f>
        <v>1</v>
      </c>
      <c r="G47" s="190" t="str">
        <f>'Формат ФСТ'!D41</f>
        <v>2021</v>
      </c>
      <c r="H47" s="190" t="str">
        <f>'Формат ФСТ'!E41</f>
        <v>2021</v>
      </c>
      <c r="I47" s="80">
        <f>'Формат ФСТ'!J41/1000*1.18</f>
        <v>16.992</v>
      </c>
      <c r="J47" s="80">
        <f t="shared" si="12"/>
        <v>16.992</v>
      </c>
      <c r="K47" s="79">
        <v>0</v>
      </c>
      <c r="L47" s="80">
        <f>'Формат ФСТ'!K41</f>
        <v>0</v>
      </c>
      <c r="M47" s="80">
        <f>'Формат ФСТ'!L41</f>
        <v>0</v>
      </c>
      <c r="N47" s="608">
        <f>'Формат ФСТ'!M41</f>
        <v>0</v>
      </c>
      <c r="O47" s="80">
        <f>'Формат ФСТ'!V41</f>
        <v>0</v>
      </c>
      <c r="P47" s="80">
        <f>'Формат ФСТ'!S41</f>
        <v>0</v>
      </c>
      <c r="Q47" s="608">
        <f>'Формат ФСТ'!T41</f>
        <v>0</v>
      </c>
      <c r="R47" s="80">
        <f>'Формат ФСТ'!Y41</f>
        <v>0</v>
      </c>
      <c r="S47" s="80">
        <f>'Формат ФСТ'!Z41</f>
        <v>0</v>
      </c>
      <c r="T47" s="608">
        <f>'Формат ФСТ'!AA41</f>
        <v>0</v>
      </c>
      <c r="U47" s="80">
        <f>'Формат ФСТ'!AF41</f>
        <v>0</v>
      </c>
      <c r="V47" s="80">
        <f>'Формат ФСТ'!AG41</f>
        <v>0</v>
      </c>
      <c r="W47" s="608">
        <f>'Формат ФСТ'!AH41</f>
        <v>0</v>
      </c>
      <c r="X47" s="80">
        <f>'Формат ФСТ'!AM41</f>
        <v>0</v>
      </c>
      <c r="Y47" s="80">
        <f>'Формат ФСТ'!AN41</f>
        <v>0</v>
      </c>
      <c r="Z47" s="608">
        <f>'Формат ФСТ'!AO41</f>
        <v>1</v>
      </c>
      <c r="AA47" s="175">
        <f t="shared" si="13"/>
        <v>0</v>
      </c>
      <c r="AB47" s="175">
        <f t="shared" si="13"/>
        <v>0</v>
      </c>
      <c r="AC47" s="607">
        <f t="shared" si="10"/>
        <v>1</v>
      </c>
      <c r="AD47" s="80">
        <f>'Формат ФСТ'!N41/1000*1.18</f>
        <v>0</v>
      </c>
      <c r="AE47" s="80">
        <f>'Формат ФСТ'!U41/1000*1.18</f>
        <v>0</v>
      </c>
      <c r="AF47" s="80">
        <f>'Формат ФСТ'!AB41/1000*1.18</f>
        <v>0</v>
      </c>
      <c r="AG47" s="80">
        <f>'Формат ФСТ'!AI41/1000*1.18</f>
        <v>0</v>
      </c>
      <c r="AH47" s="80">
        <f>'Формат ФСТ'!AP41/1000*1.18</f>
        <v>16.992</v>
      </c>
      <c r="AI47" s="629">
        <f t="shared" si="14"/>
        <v>16.992</v>
      </c>
    </row>
    <row r="48" spans="1:35" s="427" customFormat="1" ht="38.25" customHeight="1">
      <c r="A48" s="169" t="s">
        <v>579</v>
      </c>
      <c r="B48" s="499" t="str">
        <f>'Формат ФСТ'!B42</f>
        <v>Приобретение автобуса ПАЗ-32053</v>
      </c>
      <c r="C48" s="478" t="s">
        <v>320</v>
      </c>
      <c r="D48" s="80">
        <f>'Формат ФСТ'!F42</f>
        <v>0</v>
      </c>
      <c r="E48" s="80">
        <f>'Формат ФСТ'!G42</f>
        <v>0</v>
      </c>
      <c r="F48" s="608">
        <f>'Формат ФСТ'!H42</f>
        <v>1</v>
      </c>
      <c r="G48" s="190" t="str">
        <f>'Формат ФСТ'!D42</f>
        <v>2021</v>
      </c>
      <c r="H48" s="190" t="str">
        <f>'Формат ФСТ'!E42</f>
        <v>2021</v>
      </c>
      <c r="I48" s="80">
        <f>'Формат ФСТ'!J42/1000*1.18</f>
        <v>1.3999992</v>
      </c>
      <c r="J48" s="80">
        <f t="shared" si="12"/>
        <v>1.3999992</v>
      </c>
      <c r="K48" s="79">
        <v>0</v>
      </c>
      <c r="L48" s="80">
        <f>'Формат ФСТ'!K42</f>
        <v>0</v>
      </c>
      <c r="M48" s="80">
        <f>'Формат ФСТ'!L42</f>
        <v>0</v>
      </c>
      <c r="N48" s="608">
        <f>'Формат ФСТ'!M42</f>
        <v>0</v>
      </c>
      <c r="O48" s="80">
        <f>'Формат ФСТ'!V42</f>
        <v>0</v>
      </c>
      <c r="P48" s="80">
        <f>'Формат ФСТ'!S42</f>
        <v>0</v>
      </c>
      <c r="Q48" s="608">
        <f>'Формат ФСТ'!T42</f>
        <v>0</v>
      </c>
      <c r="R48" s="80">
        <f>'Формат ФСТ'!Y42</f>
        <v>0</v>
      </c>
      <c r="S48" s="80">
        <f>'Формат ФСТ'!Z42</f>
        <v>0</v>
      </c>
      <c r="T48" s="608">
        <f>'Формат ФСТ'!AA42</f>
        <v>0</v>
      </c>
      <c r="U48" s="80">
        <f>'Формат ФСТ'!AF42</f>
        <v>0</v>
      </c>
      <c r="V48" s="80">
        <f>'Формат ФСТ'!AG42</f>
        <v>0</v>
      </c>
      <c r="W48" s="608">
        <f>'Формат ФСТ'!AH42</f>
        <v>0</v>
      </c>
      <c r="X48" s="80">
        <f>'Формат ФСТ'!AM42</f>
        <v>0</v>
      </c>
      <c r="Y48" s="80">
        <f>'Формат ФСТ'!AN42</f>
        <v>0</v>
      </c>
      <c r="Z48" s="608">
        <f>'Формат ФСТ'!AO42</f>
        <v>1</v>
      </c>
      <c r="AA48" s="746">
        <f t="shared" si="13"/>
        <v>0</v>
      </c>
      <c r="AB48" s="746">
        <f t="shared" si="13"/>
        <v>0</v>
      </c>
      <c r="AC48" s="747">
        <f t="shared" si="10"/>
        <v>1</v>
      </c>
      <c r="AD48" s="80">
        <f>'Формат ФСТ'!N42/1000*1.18</f>
        <v>0</v>
      </c>
      <c r="AE48" s="80">
        <f>'Формат ФСТ'!U42/1000*1.18</f>
        <v>0</v>
      </c>
      <c r="AF48" s="80">
        <f>'Формат ФСТ'!AB42/1000*1.18</f>
        <v>0</v>
      </c>
      <c r="AG48" s="80">
        <f>'Формат ФСТ'!AI42/1000*1.18</f>
        <v>0</v>
      </c>
      <c r="AH48" s="80">
        <f>'Формат ФСТ'!AP42/1000*1.18</f>
        <v>1.3999992</v>
      </c>
      <c r="AI48" s="629">
        <f t="shared" si="14"/>
        <v>1.3999992</v>
      </c>
    </row>
    <row r="49" spans="1:35" s="427" customFormat="1" ht="34.5" customHeight="1">
      <c r="A49" s="169" t="s">
        <v>580</v>
      </c>
      <c r="B49" s="499" t="str">
        <f>'Формат ФСТ'!B43</f>
        <v>Приобретение ГАЗ 2752</v>
      </c>
      <c r="C49" s="478" t="s">
        <v>320</v>
      </c>
      <c r="D49" s="80">
        <f>'Формат ФСТ'!F43</f>
        <v>0</v>
      </c>
      <c r="E49" s="80">
        <f>'Формат ФСТ'!G43</f>
        <v>0</v>
      </c>
      <c r="F49" s="608">
        <f>'Формат ФСТ'!H43</f>
        <v>1</v>
      </c>
      <c r="G49" s="190" t="str">
        <f>'Формат ФСТ'!D43</f>
        <v>2021</v>
      </c>
      <c r="H49" s="190" t="str">
        <f>'Формат ФСТ'!E43</f>
        <v>2021</v>
      </c>
      <c r="I49" s="80">
        <f>'Формат ФСТ'!J43/1000*1.18</f>
        <v>0.8240057999999999</v>
      </c>
      <c r="J49" s="80">
        <f t="shared" si="12"/>
        <v>0.8240057999999999</v>
      </c>
      <c r="K49" s="79">
        <v>0</v>
      </c>
      <c r="L49" s="80">
        <f>'Формат ФСТ'!K43</f>
        <v>0</v>
      </c>
      <c r="M49" s="80">
        <f>'Формат ФСТ'!L43</f>
        <v>0</v>
      </c>
      <c r="N49" s="608">
        <f>'Формат ФСТ'!M43</f>
        <v>0</v>
      </c>
      <c r="O49" s="80">
        <f>'Формат ФСТ'!V43</f>
        <v>0</v>
      </c>
      <c r="P49" s="80">
        <f>'Формат ФСТ'!S43</f>
        <v>0</v>
      </c>
      <c r="Q49" s="608">
        <f>'Формат ФСТ'!T43</f>
        <v>0</v>
      </c>
      <c r="R49" s="80">
        <f>'Формат ФСТ'!Y43</f>
        <v>0</v>
      </c>
      <c r="S49" s="80">
        <f>'Формат ФСТ'!Z43</f>
        <v>0</v>
      </c>
      <c r="T49" s="608">
        <f>'Формат ФСТ'!AA43</f>
        <v>0</v>
      </c>
      <c r="U49" s="80">
        <f>'Формат ФСТ'!AF43</f>
        <v>0</v>
      </c>
      <c r="V49" s="80">
        <f>'Формат ФСТ'!AG43</f>
        <v>0</v>
      </c>
      <c r="W49" s="608">
        <f>'Формат ФСТ'!AH43</f>
        <v>0</v>
      </c>
      <c r="X49" s="80">
        <f>'Формат ФСТ'!AM43</f>
        <v>0</v>
      </c>
      <c r="Y49" s="80">
        <f>'Формат ФСТ'!AN43</f>
        <v>0</v>
      </c>
      <c r="Z49" s="608">
        <f>'Формат ФСТ'!AO43</f>
        <v>1</v>
      </c>
      <c r="AA49" s="175">
        <f t="shared" si="13"/>
        <v>0</v>
      </c>
      <c r="AB49" s="175">
        <f t="shared" si="13"/>
        <v>0</v>
      </c>
      <c r="AC49" s="607">
        <f t="shared" si="10"/>
        <v>1</v>
      </c>
      <c r="AD49" s="80">
        <f>'Формат ФСТ'!N43/1000*1.18</f>
        <v>0</v>
      </c>
      <c r="AE49" s="80">
        <f>'Формат ФСТ'!U43/1000*1.18</f>
        <v>0</v>
      </c>
      <c r="AF49" s="80">
        <f>'Формат ФСТ'!AB43/1000*1.18</f>
        <v>0</v>
      </c>
      <c r="AG49" s="80">
        <f>'Формат ФСТ'!AI43/1000*1.18</f>
        <v>0</v>
      </c>
      <c r="AH49" s="80">
        <f>'Формат ФСТ'!AP43/1000*1.18</f>
        <v>0.8240057999999999</v>
      </c>
      <c r="AI49" s="629">
        <f t="shared" si="14"/>
        <v>0.8240057999999999</v>
      </c>
    </row>
    <row r="50" spans="1:35" s="427" customFormat="1" ht="36" customHeight="1">
      <c r="A50" s="169" t="s">
        <v>581</v>
      </c>
      <c r="B50" s="499" t="str">
        <f>'Формат ФСТ'!B44</f>
        <v>Приобретение МАЗ-5340В3</v>
      </c>
      <c r="C50" s="478" t="s">
        <v>320</v>
      </c>
      <c r="D50" s="80">
        <f>'Формат ФСТ'!F44</f>
        <v>0</v>
      </c>
      <c r="E50" s="80">
        <f>'Формат ФСТ'!G44</f>
        <v>0</v>
      </c>
      <c r="F50" s="608">
        <f>'Формат ФСТ'!H44</f>
        <v>1</v>
      </c>
      <c r="G50" s="190" t="str">
        <f>'Формат ФСТ'!D41</f>
        <v>2021</v>
      </c>
      <c r="H50" s="190" t="str">
        <f>'Формат ФСТ'!E41</f>
        <v>2021</v>
      </c>
      <c r="I50" s="80">
        <f>'Формат ФСТ'!J44/1000*1.18</f>
        <v>2.299997</v>
      </c>
      <c r="J50" s="80">
        <f t="shared" si="12"/>
        <v>2.299997</v>
      </c>
      <c r="K50" s="79">
        <v>0</v>
      </c>
      <c r="L50" s="80">
        <f>'Формат ФСТ'!K41</f>
        <v>0</v>
      </c>
      <c r="M50" s="80">
        <f>'Формат ФСТ'!L41</f>
        <v>0</v>
      </c>
      <c r="N50" s="608">
        <f>'Формат ФСТ'!M44</f>
        <v>0</v>
      </c>
      <c r="O50" s="80">
        <f>'Формат ФСТ'!R41</f>
        <v>0</v>
      </c>
      <c r="P50" s="80">
        <f>'Формат ФСТ'!S41</f>
        <v>0</v>
      </c>
      <c r="Q50" s="608">
        <f>'Формат ФСТ'!T41</f>
        <v>0</v>
      </c>
      <c r="R50" s="80">
        <f>'Формат ФСТ'!Y41</f>
        <v>0</v>
      </c>
      <c r="S50" s="80">
        <f>'Формат ФСТ'!Z41</f>
        <v>0</v>
      </c>
      <c r="T50" s="608">
        <f>'Формат ФСТ'!AA41</f>
        <v>0</v>
      </c>
      <c r="U50" s="80">
        <f>'Формат ФСТ'!AF41</f>
        <v>0</v>
      </c>
      <c r="V50" s="80">
        <f>'Формат ФСТ'!AG41</f>
        <v>0</v>
      </c>
      <c r="W50" s="608">
        <f>'Формат ФСТ'!AH41</f>
        <v>0</v>
      </c>
      <c r="X50" s="80">
        <f>'Формат ФСТ'!AM44</f>
        <v>0</v>
      </c>
      <c r="Y50" s="80">
        <f>'Формат ФСТ'!AN41</f>
        <v>0</v>
      </c>
      <c r="Z50" s="608">
        <f>'Формат ФСТ'!AO41</f>
        <v>1</v>
      </c>
      <c r="AA50" s="175">
        <f t="shared" si="9"/>
        <v>0</v>
      </c>
      <c r="AB50" s="175">
        <f t="shared" si="11"/>
        <v>0</v>
      </c>
      <c r="AC50" s="607">
        <f t="shared" si="10"/>
        <v>1</v>
      </c>
      <c r="AD50" s="80">
        <f>'Формат ФСТ'!N44/1000*1.18</f>
        <v>0</v>
      </c>
      <c r="AE50" s="80">
        <f>'Формат ФСТ'!U44/1000*1.18</f>
        <v>0</v>
      </c>
      <c r="AF50" s="80">
        <f>'Формат ФСТ'!AB44/1000*1.18</f>
        <v>0</v>
      </c>
      <c r="AG50" s="80">
        <f>'Формат ФСТ'!AI44/1000*1.18</f>
        <v>0</v>
      </c>
      <c r="AH50" s="80">
        <f>'Формат ФСТ'!AP44/1000*1.18</f>
        <v>2.299997</v>
      </c>
      <c r="AI50" s="629">
        <f t="shared" si="14"/>
        <v>2.299997</v>
      </c>
    </row>
    <row r="51" spans="1:35" s="427" customFormat="1" ht="35.25" customHeight="1">
      <c r="A51" s="169" t="s">
        <v>582</v>
      </c>
      <c r="B51" s="499" t="str">
        <f>'Формат ФСТ'!B45</f>
        <v>Приобретение автоподъемника АПТ-18 на ГАЗ-3309</v>
      </c>
      <c r="C51" s="478" t="s">
        <v>320</v>
      </c>
      <c r="D51" s="80">
        <f>'Формат ФСТ'!F45</f>
        <v>0</v>
      </c>
      <c r="E51" s="80">
        <f>'Формат ФСТ'!G45</f>
        <v>0</v>
      </c>
      <c r="F51" s="608">
        <f>'Формат ФСТ'!H45</f>
        <v>1</v>
      </c>
      <c r="G51" s="190" t="str">
        <f>'Формат ФСТ'!D42</f>
        <v>2021</v>
      </c>
      <c r="H51" s="190" t="str">
        <f>'Формат ФСТ'!E42</f>
        <v>2021</v>
      </c>
      <c r="I51" s="80">
        <f>'Формат ФСТ'!J45/1000*1.18</f>
        <v>3.050005</v>
      </c>
      <c r="J51" s="80">
        <f t="shared" si="12"/>
        <v>3.050005</v>
      </c>
      <c r="K51" s="79">
        <v>0</v>
      </c>
      <c r="L51" s="80">
        <f>'Формат ФСТ'!K42</f>
        <v>0</v>
      </c>
      <c r="M51" s="80">
        <f>'Формат ФСТ'!L42</f>
        <v>0</v>
      </c>
      <c r="N51" s="608">
        <f>'Формат ФСТ'!M42</f>
        <v>0</v>
      </c>
      <c r="O51" s="80">
        <f>'Формат ФСТ'!R42</f>
        <v>0</v>
      </c>
      <c r="P51" s="80">
        <f>'Формат ФСТ'!S42</f>
        <v>0</v>
      </c>
      <c r="Q51" s="608">
        <f>'Формат ФСТ'!T42</f>
        <v>0</v>
      </c>
      <c r="R51" s="80">
        <f>'Формат ФСТ'!Y42</f>
        <v>0</v>
      </c>
      <c r="S51" s="80">
        <f>'Формат ФСТ'!Z42</f>
        <v>0</v>
      </c>
      <c r="T51" s="608">
        <f>'Формат ФСТ'!AA42</f>
        <v>0</v>
      </c>
      <c r="U51" s="80">
        <f>'Формат ФСТ'!AF42</f>
        <v>0</v>
      </c>
      <c r="V51" s="80">
        <f>'Формат ФСТ'!AG42</f>
        <v>0</v>
      </c>
      <c r="W51" s="608">
        <f>'Формат ФСТ'!AH42</f>
        <v>0</v>
      </c>
      <c r="X51" s="80">
        <f>'Формат ФСТ'!AM42</f>
        <v>0</v>
      </c>
      <c r="Y51" s="80">
        <f>'Формат ФСТ'!AN42</f>
        <v>0</v>
      </c>
      <c r="Z51" s="608">
        <f>'Формат ФСТ'!AO42</f>
        <v>1</v>
      </c>
      <c r="AA51" s="175">
        <f t="shared" si="9"/>
        <v>0</v>
      </c>
      <c r="AB51" s="175">
        <f t="shared" si="11"/>
        <v>0</v>
      </c>
      <c r="AC51" s="607">
        <f t="shared" si="10"/>
        <v>1</v>
      </c>
      <c r="AD51" s="80">
        <f>'Формат ФСТ'!N45/1000*1.18</f>
        <v>0</v>
      </c>
      <c r="AE51" s="80">
        <f>'Формат ФСТ'!U45/1000*1.18</f>
        <v>0</v>
      </c>
      <c r="AF51" s="80">
        <f>'Формат ФСТ'!AB45/1000*1.18</f>
        <v>0</v>
      </c>
      <c r="AG51" s="80">
        <f>'Формат ФСТ'!AI45/1000*1.18</f>
        <v>0</v>
      </c>
      <c r="AH51" s="80">
        <f>'Формат ФСТ'!AP45/1000*1.18</f>
        <v>3.050005</v>
      </c>
      <c r="AI51" s="629">
        <f t="shared" si="14"/>
        <v>3.050005</v>
      </c>
    </row>
    <row r="52" spans="1:35" s="433" customFormat="1" ht="28.5" customHeight="1">
      <c r="A52" s="169" t="s">
        <v>583</v>
      </c>
      <c r="B52" s="499" t="str">
        <f>'Формат ФСТ'!B46</f>
        <v>Приобретение LADA KALINA 21941</v>
      </c>
      <c r="C52" s="478" t="s">
        <v>320</v>
      </c>
      <c r="D52" s="80">
        <f>'Формат ФСТ'!F46</f>
        <v>0</v>
      </c>
      <c r="E52" s="80">
        <f>'Формат ФСТ'!G46</f>
        <v>0</v>
      </c>
      <c r="F52" s="608">
        <f>'Формат ФСТ'!H46</f>
        <v>2</v>
      </c>
      <c r="G52" s="190" t="str">
        <f>'Формат ФСТ'!D43</f>
        <v>2021</v>
      </c>
      <c r="H52" s="190" t="str">
        <f>'Формат ФСТ'!E43</f>
        <v>2021</v>
      </c>
      <c r="I52" s="80">
        <f>'Формат ФСТ'!J46/1000*1.18</f>
        <v>0.9420057999999999</v>
      </c>
      <c r="J52" s="80">
        <f t="shared" si="12"/>
        <v>0.9420057999999999</v>
      </c>
      <c r="K52" s="79">
        <v>0</v>
      </c>
      <c r="L52" s="80">
        <f>'Формат ФСТ'!K43</f>
        <v>0</v>
      </c>
      <c r="M52" s="80">
        <f>'Формат ФСТ'!L43</f>
        <v>0</v>
      </c>
      <c r="N52" s="608">
        <f>'Формат ФСТ'!M43</f>
        <v>0</v>
      </c>
      <c r="O52" s="80">
        <f>'Формат ФСТ'!R43</f>
        <v>0</v>
      </c>
      <c r="P52" s="80">
        <f>'Формат ФСТ'!S43</f>
        <v>0</v>
      </c>
      <c r="Q52" s="608">
        <f>'Формат ФСТ'!T43</f>
        <v>0</v>
      </c>
      <c r="R52" s="80">
        <f>'Формат ФСТ'!Y43</f>
        <v>0</v>
      </c>
      <c r="S52" s="80">
        <f>'Формат ФСТ'!Z43</f>
        <v>0</v>
      </c>
      <c r="T52" s="608">
        <f>'Формат ФСТ'!AA43</f>
        <v>0</v>
      </c>
      <c r="U52" s="80">
        <f>'Формат ФСТ'!AF43</f>
        <v>0</v>
      </c>
      <c r="V52" s="80">
        <f>'Формат ФСТ'!AG43</f>
        <v>0</v>
      </c>
      <c r="W52" s="608">
        <f>'Формат ФСТ'!AH43</f>
        <v>0</v>
      </c>
      <c r="X52" s="80">
        <f>'Формат ФСТ'!AM46</f>
        <v>0</v>
      </c>
      <c r="Y52" s="80">
        <f>'Формат ФСТ'!AN46</f>
        <v>0</v>
      </c>
      <c r="Z52" s="608">
        <f>'Формат ФСТ'!AO46</f>
        <v>2</v>
      </c>
      <c r="AA52" s="175">
        <f t="shared" si="9"/>
        <v>0</v>
      </c>
      <c r="AB52" s="175">
        <f t="shared" si="11"/>
        <v>0</v>
      </c>
      <c r="AC52" s="607">
        <f t="shared" si="10"/>
        <v>2</v>
      </c>
      <c r="AD52" s="80">
        <f>'Формат ФСТ'!N46/1000*1.18</f>
        <v>0</v>
      </c>
      <c r="AE52" s="80">
        <f>'Формат ФСТ'!U46/1000*1.18</f>
        <v>0</v>
      </c>
      <c r="AF52" s="80">
        <f>'Формат ФСТ'!AB46/1000*1.18</f>
        <v>0</v>
      </c>
      <c r="AG52" s="80">
        <f>'Формат ФСТ'!AI46/1000*1.18</f>
        <v>0</v>
      </c>
      <c r="AH52" s="80">
        <f>'Формат ФСТ'!AP46/1000*1.18</f>
        <v>0.9420057999999999</v>
      </c>
      <c r="AI52" s="629">
        <f t="shared" si="14"/>
        <v>0.9420057999999999</v>
      </c>
    </row>
    <row r="53" spans="1:72" s="417" customFormat="1" ht="32.25" customHeight="1">
      <c r="A53" s="169" t="s">
        <v>584</v>
      </c>
      <c r="B53" s="499" t="str">
        <f>'Формат ФСТ'!B47</f>
        <v>Приобретение LADA Largus</v>
      </c>
      <c r="C53" s="478" t="s">
        <v>320</v>
      </c>
      <c r="D53" s="80">
        <f>'Формат ФСТ'!F47</f>
        <v>0</v>
      </c>
      <c r="E53" s="80">
        <f>'Формат ФСТ'!G47</f>
        <v>0</v>
      </c>
      <c r="F53" s="608">
        <f>'Формат ФСТ'!H47</f>
        <v>2</v>
      </c>
      <c r="G53" s="190" t="str">
        <f>'Формат ФСТ'!D44</f>
        <v>2021</v>
      </c>
      <c r="H53" s="190" t="str">
        <f>'Формат ФСТ'!E44</f>
        <v>2021</v>
      </c>
      <c r="I53" s="80">
        <f>'Формат ФСТ'!J47/1000*1.18</f>
        <v>1.0980017999999998</v>
      </c>
      <c r="J53" s="80">
        <f t="shared" si="12"/>
        <v>1.0980017999999998</v>
      </c>
      <c r="K53" s="79">
        <v>0</v>
      </c>
      <c r="L53" s="80">
        <f>'Формат ФСТ'!K44</f>
        <v>0</v>
      </c>
      <c r="M53" s="80">
        <f>'Формат ФСТ'!L44</f>
        <v>0</v>
      </c>
      <c r="N53" s="608">
        <f>'Формат ФСТ'!M44</f>
        <v>0</v>
      </c>
      <c r="O53" s="80">
        <f>'Формат ФСТ'!R44</f>
        <v>0</v>
      </c>
      <c r="P53" s="80">
        <f>'Формат ФСТ'!S44</f>
        <v>0</v>
      </c>
      <c r="Q53" s="608">
        <f>'Формат ФСТ'!T44</f>
        <v>0</v>
      </c>
      <c r="R53" s="80">
        <f>'Формат ФСТ'!Y44</f>
        <v>0</v>
      </c>
      <c r="S53" s="80">
        <f>'Формат ФСТ'!Z44</f>
        <v>0</v>
      </c>
      <c r="T53" s="608">
        <f>'Формат ФСТ'!AA44</f>
        <v>0</v>
      </c>
      <c r="U53" s="80">
        <f>'Формат ФСТ'!AF44</f>
        <v>0</v>
      </c>
      <c r="V53" s="80">
        <f>'Формат ФСТ'!AG44</f>
        <v>0</v>
      </c>
      <c r="W53" s="608">
        <f>'Формат ФСТ'!AH44</f>
        <v>0</v>
      </c>
      <c r="X53" s="80">
        <f>'Формат ФСТ'!AM47</f>
        <v>0</v>
      </c>
      <c r="Y53" s="80">
        <f>'Формат ФСТ'!AN47</f>
        <v>0</v>
      </c>
      <c r="Z53" s="608">
        <f>'Формат ФСТ'!AO47</f>
        <v>2</v>
      </c>
      <c r="AA53" s="175">
        <f t="shared" si="9"/>
        <v>0</v>
      </c>
      <c r="AB53" s="175">
        <f t="shared" si="11"/>
        <v>0</v>
      </c>
      <c r="AC53" s="607">
        <f t="shared" si="10"/>
        <v>2</v>
      </c>
      <c r="AD53" s="80">
        <f>'Формат ФСТ'!N47/1000*1.18</f>
        <v>0</v>
      </c>
      <c r="AE53" s="80">
        <f>'Формат ФСТ'!U47/1000*1.18</f>
        <v>0</v>
      </c>
      <c r="AF53" s="80">
        <f>'Формат ФСТ'!AB47/1000*1.18</f>
        <v>0</v>
      </c>
      <c r="AG53" s="80">
        <f>'Формат ФСТ'!AI47/1000*1.18</f>
        <v>0</v>
      </c>
      <c r="AH53" s="80">
        <f>'Формат ФСТ'!AP47/1000*1.18</f>
        <v>1.0980017999999998</v>
      </c>
      <c r="AI53" s="629">
        <f t="shared" si="14"/>
        <v>1.0980017999999998</v>
      </c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</row>
    <row r="54" spans="1:72" s="417" customFormat="1" ht="77.25" customHeight="1">
      <c r="A54" s="169" t="s">
        <v>585</v>
      </c>
      <c r="B54" s="499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C54" s="4" t="s">
        <v>318</v>
      </c>
      <c r="D54" s="80">
        <f>'Формат ФСТ'!F48</f>
        <v>0</v>
      </c>
      <c r="E54" s="80">
        <f>'Формат ФСТ'!G48</f>
        <v>27</v>
      </c>
      <c r="F54" s="608">
        <f>'Формат ФСТ'!H48</f>
        <v>0</v>
      </c>
      <c r="G54" s="190" t="str">
        <f>'Формат ФСТ'!D45</f>
        <v>2021</v>
      </c>
      <c r="H54" s="190" t="str">
        <f>'Формат ФСТ'!E45</f>
        <v>2021</v>
      </c>
      <c r="I54" s="80">
        <f>'Формат ФСТ'!J48/1000*1.18</f>
        <v>18.0198508</v>
      </c>
      <c r="J54" s="80">
        <f t="shared" si="12"/>
        <v>18.0198508</v>
      </c>
      <c r="K54" s="79">
        <v>0</v>
      </c>
      <c r="L54" s="80">
        <f>'Формат ФСТ'!K45</f>
        <v>0</v>
      </c>
      <c r="M54" s="80">
        <f>'Формат ФСТ'!L45</f>
        <v>0</v>
      </c>
      <c r="N54" s="608">
        <f>'Формат ФСТ'!M45</f>
        <v>0</v>
      </c>
      <c r="O54" s="80">
        <f>'Формат ФСТ'!R45</f>
        <v>0</v>
      </c>
      <c r="P54" s="80">
        <f>'Формат ФСТ'!S45</f>
        <v>0</v>
      </c>
      <c r="Q54" s="608">
        <f>'Формат ФСТ'!T45</f>
        <v>0</v>
      </c>
      <c r="R54" s="80">
        <f>'Формат ФСТ'!Y45</f>
        <v>0</v>
      </c>
      <c r="S54" s="80">
        <f>'Формат ФСТ'!Z45</f>
        <v>0</v>
      </c>
      <c r="T54" s="608">
        <f>'Формат ФСТ'!AA45</f>
        <v>0</v>
      </c>
      <c r="U54" s="80">
        <f>'Формат ФСТ'!AF45</f>
        <v>0</v>
      </c>
      <c r="V54" s="80">
        <f>'Формат ФСТ'!AG45</f>
        <v>0</v>
      </c>
      <c r="W54" s="608">
        <f>'Формат ФСТ'!AH45</f>
        <v>0</v>
      </c>
      <c r="X54" s="80">
        <f>'Формат ФСТ'!AM48</f>
        <v>0</v>
      </c>
      <c r="Y54" s="80">
        <f>'Формат ФСТ'!AN48</f>
        <v>27</v>
      </c>
      <c r="Z54" s="608">
        <f>'Формат ФСТ'!AO48</f>
        <v>0</v>
      </c>
      <c r="AA54" s="175">
        <f t="shared" si="9"/>
        <v>0</v>
      </c>
      <c r="AB54" s="175">
        <f>M54+P54+S54+V54+Y54</f>
        <v>27</v>
      </c>
      <c r="AC54" s="607">
        <f t="shared" si="10"/>
        <v>0</v>
      </c>
      <c r="AD54" s="80">
        <f>'Формат ФСТ'!N48/1000*1.18</f>
        <v>0</v>
      </c>
      <c r="AE54" s="80">
        <f>'Формат ФСТ'!U48/1000*1.18</f>
        <v>0</v>
      </c>
      <c r="AF54" s="80">
        <f>'Формат ФСТ'!AB48/1000*1.18</f>
        <v>0</v>
      </c>
      <c r="AG54" s="80">
        <f>'Формат ФСТ'!AI48/1000*1.18</f>
        <v>0</v>
      </c>
      <c r="AH54" s="80">
        <f>'Формат ФСТ'!AP48/1000*1.18</f>
        <v>18.0198508</v>
      </c>
      <c r="AI54" s="629">
        <f t="shared" si="14"/>
        <v>18.0198508</v>
      </c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</row>
    <row r="55" spans="1:72" s="424" customFormat="1" ht="44.25" customHeight="1" thickBot="1">
      <c r="A55" s="487"/>
      <c r="B55" s="488" t="s">
        <v>114</v>
      </c>
      <c r="C55" s="421"/>
      <c r="D55" s="422"/>
      <c r="E55" s="422"/>
      <c r="F55" s="610"/>
      <c r="G55" s="610"/>
      <c r="H55" s="610"/>
      <c r="I55" s="624"/>
      <c r="J55" s="625"/>
      <c r="K55" s="423"/>
      <c r="L55" s="626"/>
      <c r="M55" s="627"/>
      <c r="N55" s="628"/>
      <c r="O55" s="421"/>
      <c r="P55" s="423"/>
      <c r="Q55" s="628"/>
      <c r="R55" s="423"/>
      <c r="S55" s="423"/>
      <c r="T55" s="628"/>
      <c r="U55" s="423"/>
      <c r="V55" s="423"/>
      <c r="W55" s="628"/>
      <c r="X55" s="610"/>
      <c r="Y55" s="610"/>
      <c r="Z55" s="628"/>
      <c r="AA55" s="523"/>
      <c r="AB55" s="524"/>
      <c r="AC55" s="523"/>
      <c r="AD55" s="423"/>
      <c r="AE55" s="423"/>
      <c r="AF55" s="423"/>
      <c r="AG55" s="423"/>
      <c r="AH55" s="423"/>
      <c r="AI55" s="489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432"/>
      <c r="BM55" s="432"/>
      <c r="BN55" s="432"/>
      <c r="BO55" s="432"/>
      <c r="BP55" s="432"/>
      <c r="BQ55" s="432"/>
      <c r="BR55" s="432"/>
      <c r="BS55" s="432"/>
      <c r="BT55" s="432"/>
    </row>
    <row r="56" spans="1:35" ht="43.5" customHeight="1">
      <c r="A56" s="163"/>
      <c r="B56" s="857" t="s">
        <v>227</v>
      </c>
      <c r="C56" s="857"/>
      <c r="D56" s="857"/>
      <c r="E56" s="857"/>
      <c r="F56" s="857"/>
      <c r="G56" s="857"/>
      <c r="H56" s="857"/>
      <c r="I56" s="857"/>
      <c r="J56" s="857"/>
      <c r="M56" s="229"/>
      <c r="N56" s="602"/>
      <c r="O56" s="229"/>
      <c r="P56" s="229"/>
      <c r="Q56" s="602"/>
      <c r="R56" s="229"/>
      <c r="S56" s="229"/>
      <c r="T56" s="602"/>
      <c r="U56" s="229"/>
      <c r="V56" s="229"/>
      <c r="W56" s="602"/>
      <c r="X56" s="229"/>
      <c r="Y56" s="229"/>
      <c r="Z56" s="602"/>
      <c r="AA56" s="229"/>
      <c r="AB56" s="229"/>
      <c r="AC56" s="602"/>
      <c r="AD56" s="229"/>
      <c r="AE56" s="229"/>
      <c r="AF56" s="229"/>
      <c r="AG56" s="229"/>
      <c r="AH56" s="229"/>
      <c r="AI56" s="229"/>
    </row>
    <row r="57" spans="1:35" ht="53.25" customHeight="1">
      <c r="A57" s="163"/>
      <c r="B57" s="857"/>
      <c r="C57" s="857"/>
      <c r="D57" s="857"/>
      <c r="E57" s="857"/>
      <c r="F57" s="857"/>
      <c r="G57" s="857"/>
      <c r="H57" s="857"/>
      <c r="I57" s="857"/>
      <c r="J57" s="857"/>
      <c r="M57" s="229"/>
      <c r="N57" s="602"/>
      <c r="O57" s="229"/>
      <c r="P57" s="229"/>
      <c r="Q57" s="602"/>
      <c r="R57" s="229"/>
      <c r="S57" s="229"/>
      <c r="T57" s="602"/>
      <c r="U57" s="229"/>
      <c r="V57" s="229"/>
      <c r="W57" s="602"/>
      <c r="X57" s="229"/>
      <c r="Y57" s="229"/>
      <c r="Z57" s="602"/>
      <c r="AA57" s="229"/>
      <c r="AB57" s="229"/>
      <c r="AC57" s="602"/>
      <c r="AD57" s="229"/>
      <c r="AE57" s="229"/>
      <c r="AF57" s="229"/>
      <c r="AG57" s="229"/>
      <c r="AH57" s="229"/>
      <c r="AI57" s="229"/>
    </row>
    <row r="58" spans="1:29" ht="15.75">
      <c r="A58" s="163"/>
      <c r="AA58" s="229"/>
      <c r="AB58" s="229"/>
      <c r="AC58" s="602"/>
    </row>
    <row r="59" spans="1:29" ht="15.75">
      <c r="A59" s="163"/>
      <c r="AA59" s="229"/>
      <c r="AB59" s="229"/>
      <c r="AC59" s="602"/>
    </row>
    <row r="60" spans="31:35" ht="33.75" customHeight="1">
      <c r="AE60" s="111"/>
      <c r="AI60" s="112"/>
    </row>
    <row r="61" ht="15.75">
      <c r="AI61" s="110"/>
    </row>
  </sheetData>
  <sheetProtection/>
  <mergeCells count="23">
    <mergeCell ref="AA9:AI9"/>
    <mergeCell ref="AD11:AI11"/>
    <mergeCell ref="AD15:AI15"/>
    <mergeCell ref="L15:AB15"/>
    <mergeCell ref="L16:N16"/>
    <mergeCell ref="O16:Q16"/>
    <mergeCell ref="R16:T16"/>
    <mergeCell ref="I15:I16"/>
    <mergeCell ref="K15:K16"/>
    <mergeCell ref="X16:Z16"/>
    <mergeCell ref="AA16:AC16"/>
    <mergeCell ref="D15:F16"/>
    <mergeCell ref="AF12:AI12"/>
    <mergeCell ref="A6:AI6"/>
    <mergeCell ref="B57:J57"/>
    <mergeCell ref="A15:A17"/>
    <mergeCell ref="B15:B17"/>
    <mergeCell ref="J15:J16"/>
    <mergeCell ref="C15:C16"/>
    <mergeCell ref="B56:J56"/>
    <mergeCell ref="U16:W16"/>
    <mergeCell ref="G15:G17"/>
    <mergeCell ref="H15:H17"/>
  </mergeCells>
  <printOptions/>
  <pageMargins left="0.7874015748031497" right="0.15748031496062992" top="0.1968503937007874" bottom="0.1968503937007874" header="0.5118110236220472" footer="0.5118110236220472"/>
  <pageSetup fitToHeight="0" fitToWidth="1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BT69"/>
  <sheetViews>
    <sheetView view="pageBreakPreview" zoomScale="75" zoomScaleSheetLayoutView="75" zoomScalePageLayoutView="0" workbookViewId="0" topLeftCell="Q1">
      <selection activeCell="AH13" sqref="AH13"/>
    </sheetView>
  </sheetViews>
  <sheetFormatPr defaultColWidth="9.00390625" defaultRowHeight="15.75"/>
  <cols>
    <col min="1" max="1" width="10.75390625" style="12" bestFit="1" customWidth="1"/>
    <col min="2" max="2" width="44.75390625" style="12" customWidth="1"/>
    <col min="3" max="3" width="8.125" style="12" hidden="1" customWidth="1"/>
    <col min="4" max="4" width="9.00390625" style="12" hidden="1" customWidth="1"/>
    <col min="5" max="5" width="6.875" style="12" hidden="1" customWidth="1"/>
    <col min="6" max="6" width="8.875" style="12" hidden="1" customWidth="1"/>
    <col min="7" max="7" width="11.125" style="12" customWidth="1"/>
    <col min="8" max="8" width="9.00390625" style="12" customWidth="1"/>
    <col min="9" max="9" width="17.625" style="12" customWidth="1"/>
    <col min="10" max="10" width="7.625" style="162" customWidth="1"/>
    <col min="11" max="11" width="8.00390625" style="12" customWidth="1"/>
    <col min="12" max="12" width="9.00390625" style="12" customWidth="1"/>
    <col min="13" max="13" width="8.625" style="12" customWidth="1"/>
    <col min="14" max="14" width="10.00390625" style="12" customWidth="1"/>
    <col min="15" max="15" width="8.75390625" style="162" customWidth="1"/>
    <col min="16" max="16" width="10.25390625" style="12" customWidth="1"/>
    <col min="17" max="17" width="8.375" style="611" customWidth="1"/>
    <col min="18" max="18" width="9.875" style="12" customWidth="1"/>
    <col min="19" max="19" width="7.375" style="12" customWidth="1"/>
    <col min="20" max="20" width="7.75390625" style="12" customWidth="1"/>
    <col min="21" max="21" width="9.00390625" style="12" customWidth="1"/>
    <col min="22" max="22" width="10.625" style="12" customWidth="1"/>
    <col min="23" max="24" width="8.75390625" style="12" customWidth="1"/>
    <col min="25" max="25" width="9.75390625" style="12" customWidth="1"/>
    <col min="26" max="29" width="8.75390625" style="12" customWidth="1"/>
    <col min="30" max="30" width="10.375" style="12" customWidth="1"/>
    <col min="31" max="33" width="8.75390625" style="12" customWidth="1"/>
    <col min="34" max="34" width="8.25390625" style="12" customWidth="1"/>
    <col min="35" max="35" width="8.75390625" style="12" customWidth="1"/>
    <col min="36" max="36" width="8.25390625" style="12" customWidth="1"/>
    <col min="37" max="16384" width="9.00390625" style="12" customWidth="1"/>
  </cols>
  <sheetData>
    <row r="2" ht="15.75">
      <c r="AJ2" s="66" t="s">
        <v>277</v>
      </c>
    </row>
    <row r="3" ht="15.75">
      <c r="AJ3" s="66" t="s">
        <v>221</v>
      </c>
    </row>
    <row r="4" ht="15.75">
      <c r="AJ4" s="66" t="s">
        <v>389</v>
      </c>
    </row>
    <row r="5" ht="15.75">
      <c r="AI5" s="66"/>
    </row>
    <row r="6" spans="1:36" ht="15.75">
      <c r="A6" s="887" t="s">
        <v>703</v>
      </c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  <c r="AG6" s="887"/>
      <c r="AH6" s="887"/>
      <c r="AI6" s="887"/>
      <c r="AJ6" s="887"/>
    </row>
    <row r="8" ht="15.75">
      <c r="AJ8" s="66" t="s">
        <v>222</v>
      </c>
    </row>
    <row r="9" spans="31:36" ht="15.75">
      <c r="AE9" s="883" t="s">
        <v>492</v>
      </c>
      <c r="AF9" s="883"/>
      <c r="AG9" s="883"/>
      <c r="AH9" s="883"/>
      <c r="AI9" s="883"/>
      <c r="AJ9" s="883"/>
    </row>
    <row r="10" ht="15.75">
      <c r="AJ10" s="66"/>
    </row>
    <row r="11" spans="21:36" ht="15.75" customHeight="1">
      <c r="U11" s="162"/>
      <c r="AG11" s="888" t="s">
        <v>484</v>
      </c>
      <c r="AH11" s="889"/>
      <c r="AI11" s="889"/>
      <c r="AJ11" s="889"/>
    </row>
    <row r="12" spans="34:36" ht="15.75" customHeight="1">
      <c r="AH12" s="886" t="s">
        <v>690</v>
      </c>
      <c r="AI12" s="886"/>
      <c r="AJ12" s="886"/>
    </row>
    <row r="13" ht="15.75">
      <c r="AJ13" s="66" t="s">
        <v>223</v>
      </c>
    </row>
    <row r="14" ht="16.5" thickBot="1">
      <c r="AJ14" s="66"/>
    </row>
    <row r="15" spans="1:36" ht="27.75" customHeight="1">
      <c r="A15" s="858" t="s">
        <v>15</v>
      </c>
      <c r="B15" s="860" t="s">
        <v>261</v>
      </c>
      <c r="C15" s="890" t="s">
        <v>393</v>
      </c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60" t="s">
        <v>262</v>
      </c>
      <c r="S15" s="860"/>
      <c r="T15" s="860"/>
      <c r="U15" s="860"/>
      <c r="V15" s="860"/>
      <c r="W15" s="895" t="s">
        <v>297</v>
      </c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95"/>
      <c r="AJ15" s="896"/>
    </row>
    <row r="16" spans="1:36" ht="21" customHeight="1">
      <c r="A16" s="859"/>
      <c r="B16" s="861"/>
      <c r="C16" s="897" t="s">
        <v>298</v>
      </c>
      <c r="D16" s="897"/>
      <c r="E16" s="897"/>
      <c r="F16" s="897"/>
      <c r="G16" s="893" t="s">
        <v>263</v>
      </c>
      <c r="H16" s="893"/>
      <c r="I16" s="893"/>
      <c r="J16" s="893"/>
      <c r="K16" s="893" t="s">
        <v>264</v>
      </c>
      <c r="L16" s="893"/>
      <c r="M16" s="893"/>
      <c r="N16" s="893"/>
      <c r="O16" s="893"/>
      <c r="P16" s="898" t="s">
        <v>587</v>
      </c>
      <c r="Q16" s="899"/>
      <c r="R16" s="861"/>
      <c r="S16" s="861"/>
      <c r="T16" s="861"/>
      <c r="U16" s="861"/>
      <c r="V16" s="861"/>
      <c r="W16" s="861" t="s">
        <v>298</v>
      </c>
      <c r="X16" s="861"/>
      <c r="Y16" s="861"/>
      <c r="Z16" s="861"/>
      <c r="AA16" s="894" t="s">
        <v>263</v>
      </c>
      <c r="AB16" s="894"/>
      <c r="AC16" s="894"/>
      <c r="AD16" s="894"/>
      <c r="AE16" s="894" t="s">
        <v>264</v>
      </c>
      <c r="AF16" s="894"/>
      <c r="AG16" s="894"/>
      <c r="AH16" s="894"/>
      <c r="AI16" s="894"/>
      <c r="AJ16" s="891" t="s">
        <v>300</v>
      </c>
    </row>
    <row r="17" spans="1:36" ht="77.25" customHeight="1">
      <c r="A17" s="859"/>
      <c r="B17" s="861"/>
      <c r="C17" s="76" t="s">
        <v>265</v>
      </c>
      <c r="D17" s="166" t="s">
        <v>266</v>
      </c>
      <c r="E17" s="4" t="s">
        <v>346</v>
      </c>
      <c r="F17" s="4" t="s">
        <v>302</v>
      </c>
      <c r="G17" s="758" t="s">
        <v>265</v>
      </c>
      <c r="H17" s="753" t="s">
        <v>266</v>
      </c>
      <c r="I17" s="753" t="s">
        <v>267</v>
      </c>
      <c r="J17" s="755" t="s">
        <v>345</v>
      </c>
      <c r="K17" s="758" t="s">
        <v>268</v>
      </c>
      <c r="L17" s="753" t="s">
        <v>266</v>
      </c>
      <c r="M17" s="759" t="s">
        <v>269</v>
      </c>
      <c r="N17" s="759" t="s">
        <v>270</v>
      </c>
      <c r="O17" s="755" t="s">
        <v>271</v>
      </c>
      <c r="P17" s="753" t="s">
        <v>588</v>
      </c>
      <c r="Q17" s="754" t="s">
        <v>589</v>
      </c>
      <c r="R17" s="180" t="s">
        <v>272</v>
      </c>
      <c r="S17" s="76" t="s">
        <v>273</v>
      </c>
      <c r="T17" s="76" t="s">
        <v>274</v>
      </c>
      <c r="U17" s="76" t="s">
        <v>275</v>
      </c>
      <c r="V17" s="76" t="s">
        <v>276</v>
      </c>
      <c r="W17" s="76" t="s">
        <v>265</v>
      </c>
      <c r="X17" s="167" t="s">
        <v>301</v>
      </c>
      <c r="Y17" s="4" t="s">
        <v>299</v>
      </c>
      <c r="Z17" s="4" t="s">
        <v>303</v>
      </c>
      <c r="AA17" s="76" t="s">
        <v>265</v>
      </c>
      <c r="AB17" s="166" t="s">
        <v>266</v>
      </c>
      <c r="AC17" s="166" t="s">
        <v>267</v>
      </c>
      <c r="AD17" s="4" t="s">
        <v>299</v>
      </c>
      <c r="AE17" s="76" t="s">
        <v>268</v>
      </c>
      <c r="AF17" s="166" t="s">
        <v>266</v>
      </c>
      <c r="AG17" s="168" t="s">
        <v>269</v>
      </c>
      <c r="AH17" s="76" t="s">
        <v>270</v>
      </c>
      <c r="AI17" s="166" t="s">
        <v>271</v>
      </c>
      <c r="AJ17" s="892"/>
    </row>
    <row r="18" spans="1:36" ht="36.75" customHeight="1">
      <c r="A18" s="21"/>
      <c r="B18" s="19" t="s">
        <v>324</v>
      </c>
      <c r="C18" s="143"/>
      <c r="D18" s="170"/>
      <c r="E18" s="19"/>
      <c r="F18" s="19"/>
      <c r="G18" s="226"/>
      <c r="H18" s="226"/>
      <c r="I18" s="226"/>
      <c r="J18" s="760">
        <f>J19</f>
        <v>3.131</v>
      </c>
      <c r="K18" s="226"/>
      <c r="L18" s="226"/>
      <c r="M18" s="226"/>
      <c r="N18" s="226"/>
      <c r="O18" s="760">
        <f>O19</f>
        <v>54.415000000000006</v>
      </c>
      <c r="P18" s="755"/>
      <c r="Q18" s="756">
        <f aca="true" t="shared" si="0" ref="Q18:V18">Q19</f>
        <v>289</v>
      </c>
      <c r="R18" s="177">
        <f t="shared" si="0"/>
        <v>379.21659594079995</v>
      </c>
      <c r="S18" s="81">
        <f t="shared" si="0"/>
        <v>10.40729373561</v>
      </c>
      <c r="T18" s="81">
        <f t="shared" si="0"/>
        <v>67.50220729</v>
      </c>
      <c r="U18" s="81">
        <f t="shared" si="0"/>
        <v>188.15479412405995</v>
      </c>
      <c r="V18" s="81">
        <f t="shared" si="0"/>
        <v>113.15230079113002</v>
      </c>
      <c r="W18" s="4" t="s">
        <v>320</v>
      </c>
      <c r="X18" s="4" t="s">
        <v>320</v>
      </c>
      <c r="Y18" s="4" t="s">
        <v>320</v>
      </c>
      <c r="Z18" s="4" t="s">
        <v>320</v>
      </c>
      <c r="AA18" s="4" t="s">
        <v>320</v>
      </c>
      <c r="AB18" s="4" t="s">
        <v>320</v>
      </c>
      <c r="AC18" s="4" t="s">
        <v>320</v>
      </c>
      <c r="AD18" s="4" t="s">
        <v>320</v>
      </c>
      <c r="AE18" s="4" t="s">
        <v>320</v>
      </c>
      <c r="AF18" s="4" t="s">
        <v>320</v>
      </c>
      <c r="AG18" s="4" t="s">
        <v>320</v>
      </c>
      <c r="AH18" s="4" t="s">
        <v>320</v>
      </c>
      <c r="AI18" s="4" t="s">
        <v>320</v>
      </c>
      <c r="AJ18" s="5" t="s">
        <v>320</v>
      </c>
    </row>
    <row r="19" spans="1:36" s="772" customFormat="1" ht="35.25" customHeight="1">
      <c r="A19" s="768"/>
      <c r="B19" s="769" t="s">
        <v>118</v>
      </c>
      <c r="C19" s="769"/>
      <c r="D19" s="769"/>
      <c r="E19" s="769"/>
      <c r="F19" s="769"/>
      <c r="G19" s="769"/>
      <c r="H19" s="769"/>
      <c r="I19" s="769"/>
      <c r="J19" s="770">
        <f>J20</f>
        <v>3.131</v>
      </c>
      <c r="K19" s="769"/>
      <c r="L19" s="769"/>
      <c r="M19" s="769"/>
      <c r="N19" s="769"/>
      <c r="O19" s="770">
        <f>O20</f>
        <v>54.415000000000006</v>
      </c>
      <c r="P19" s="748"/>
      <c r="Q19" s="749">
        <f>Q20</f>
        <v>289</v>
      </c>
      <c r="R19" s="770">
        <f>S19+T19+U19+V19</f>
        <v>379.21659594079995</v>
      </c>
      <c r="S19" s="770">
        <f>S20</f>
        <v>10.40729373561</v>
      </c>
      <c r="T19" s="770">
        <f>T20</f>
        <v>67.50220729</v>
      </c>
      <c r="U19" s="770">
        <f>U20</f>
        <v>188.15479412405995</v>
      </c>
      <c r="V19" s="770">
        <f>V20</f>
        <v>113.15230079113002</v>
      </c>
      <c r="W19" s="769" t="s">
        <v>320</v>
      </c>
      <c r="X19" s="769" t="s">
        <v>320</v>
      </c>
      <c r="Y19" s="769" t="s">
        <v>320</v>
      </c>
      <c r="Z19" s="769" t="s">
        <v>320</v>
      </c>
      <c r="AA19" s="769" t="s">
        <v>320</v>
      </c>
      <c r="AB19" s="769" t="s">
        <v>320</v>
      </c>
      <c r="AC19" s="769" t="s">
        <v>320</v>
      </c>
      <c r="AD19" s="769" t="s">
        <v>320</v>
      </c>
      <c r="AE19" s="769" t="s">
        <v>320</v>
      </c>
      <c r="AF19" s="769" t="s">
        <v>320</v>
      </c>
      <c r="AG19" s="769" t="s">
        <v>320</v>
      </c>
      <c r="AH19" s="769" t="s">
        <v>320</v>
      </c>
      <c r="AI19" s="769" t="s">
        <v>320</v>
      </c>
      <c r="AJ19" s="771" t="s">
        <v>320</v>
      </c>
    </row>
    <row r="20" spans="1:36" ht="35.25" customHeight="1">
      <c r="A20" s="47"/>
      <c r="B20" s="19" t="s">
        <v>115</v>
      </c>
      <c r="C20" s="19"/>
      <c r="D20" s="19"/>
      <c r="E20" s="19"/>
      <c r="F20" s="19"/>
      <c r="G20" s="226"/>
      <c r="H20" s="226"/>
      <c r="I20" s="226"/>
      <c r="J20" s="761">
        <f>SUM(J21:J54)</f>
        <v>3.131</v>
      </c>
      <c r="K20" s="226"/>
      <c r="L20" s="226"/>
      <c r="M20" s="226"/>
      <c r="N20" s="226"/>
      <c r="O20" s="761">
        <f>SUM(O21:O54)</f>
        <v>54.415000000000006</v>
      </c>
      <c r="P20" s="750"/>
      <c r="Q20" s="615">
        <f aca="true" t="shared" si="1" ref="Q20:V20">SUM(Q21:Q54)</f>
        <v>289</v>
      </c>
      <c r="R20" s="81">
        <f t="shared" si="1"/>
        <v>379.21659594080006</v>
      </c>
      <c r="S20" s="81">
        <f t="shared" si="1"/>
        <v>10.40729373561</v>
      </c>
      <c r="T20" s="81">
        <f t="shared" si="1"/>
        <v>67.50220729</v>
      </c>
      <c r="U20" s="81">
        <f t="shared" si="1"/>
        <v>188.15479412405995</v>
      </c>
      <c r="V20" s="81">
        <f t="shared" si="1"/>
        <v>113.15230079113002</v>
      </c>
      <c r="W20" s="4" t="s">
        <v>320</v>
      </c>
      <c r="X20" s="4" t="s">
        <v>320</v>
      </c>
      <c r="Y20" s="4" t="s">
        <v>320</v>
      </c>
      <c r="Z20" s="4" t="s">
        <v>320</v>
      </c>
      <c r="AA20" s="4" t="s">
        <v>320</v>
      </c>
      <c r="AB20" s="4" t="s">
        <v>320</v>
      </c>
      <c r="AC20" s="4" t="s">
        <v>320</v>
      </c>
      <c r="AD20" s="4" t="s">
        <v>320</v>
      </c>
      <c r="AE20" s="4" t="s">
        <v>320</v>
      </c>
      <c r="AF20" s="4" t="s">
        <v>320</v>
      </c>
      <c r="AG20" s="4" t="s">
        <v>320</v>
      </c>
      <c r="AH20" s="4" t="s">
        <v>320</v>
      </c>
      <c r="AI20" s="4" t="s">
        <v>320</v>
      </c>
      <c r="AJ20" s="5" t="s">
        <v>320</v>
      </c>
    </row>
    <row r="21" spans="1:38" s="227" customFormat="1" ht="70.5" customHeight="1">
      <c r="A21" s="169" t="s">
        <v>369</v>
      </c>
      <c r="B21" s="499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21" s="19"/>
      <c r="D21" s="19"/>
      <c r="E21" s="19"/>
      <c r="F21" s="19"/>
      <c r="G21" s="773"/>
      <c r="H21" s="751" t="s">
        <v>320</v>
      </c>
      <c r="I21" s="751" t="s">
        <v>320</v>
      </c>
      <c r="J21" s="750"/>
      <c r="K21" s="762" t="str">
        <f>'1 приложение 1.1'!H21</f>
        <v>2017</v>
      </c>
      <c r="L21" s="751">
        <v>30</v>
      </c>
      <c r="M21" s="751" t="s">
        <v>320</v>
      </c>
      <c r="N21" s="751" t="s">
        <v>387</v>
      </c>
      <c r="O21" s="750">
        <f>'1 приложение 1.1'!AB21</f>
        <v>5.16</v>
      </c>
      <c r="P21" s="750"/>
      <c r="Q21" s="757">
        <f>'Формат ФСТ'!H15</f>
        <v>0</v>
      </c>
      <c r="R21" s="81">
        <f>'1 приложение 1.1'!AI21</f>
        <v>27.976183399999996</v>
      </c>
      <c r="S21" s="80">
        <v>2.0775525932399996</v>
      </c>
      <c r="T21" s="80">
        <v>15.519848519999996</v>
      </c>
      <c r="U21" s="80">
        <v>10.265437139999998</v>
      </c>
      <c r="V21" s="80">
        <f aca="true" t="shared" si="2" ref="V21:V42">R21-(S21+T21+U21)</f>
        <v>0.11334514676000396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110"/>
      <c r="AL21" s="110"/>
    </row>
    <row r="22" spans="1:38" s="227" customFormat="1" ht="70.5" customHeight="1">
      <c r="A22" s="169" t="s">
        <v>348</v>
      </c>
      <c r="B22" s="499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22" s="19"/>
      <c r="D22" s="19"/>
      <c r="E22" s="19"/>
      <c r="F22" s="19"/>
      <c r="G22" s="773"/>
      <c r="H22" s="751" t="s">
        <v>320</v>
      </c>
      <c r="I22" s="751" t="s">
        <v>320</v>
      </c>
      <c r="J22" s="750"/>
      <c r="K22" s="762" t="str">
        <f>'1 приложение 1.1'!H22</f>
        <v>2017</v>
      </c>
      <c r="L22" s="751">
        <v>30</v>
      </c>
      <c r="M22" s="751" t="s">
        <v>320</v>
      </c>
      <c r="N22" s="751" t="s">
        <v>388</v>
      </c>
      <c r="O22" s="750">
        <f>'1 приложение 1.1'!AB22</f>
        <v>5.1</v>
      </c>
      <c r="P22" s="750"/>
      <c r="Q22" s="757">
        <f>'Формат ФСТ'!H16</f>
        <v>0</v>
      </c>
      <c r="R22" s="81">
        <f>'1 приложение 1.1'!AI22</f>
        <v>19.687887</v>
      </c>
      <c r="S22" s="80">
        <v>1.4826789068699997</v>
      </c>
      <c r="T22" s="80">
        <v>4.587262979999999</v>
      </c>
      <c r="U22" s="80">
        <v>13.73090244</v>
      </c>
      <c r="V22" s="80">
        <f t="shared" si="2"/>
        <v>-0.11295732686999926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110"/>
      <c r="AL22" s="110"/>
    </row>
    <row r="23" spans="1:38" s="227" customFormat="1" ht="72" customHeight="1">
      <c r="A23" s="169" t="s">
        <v>347</v>
      </c>
      <c r="B23" s="499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23" s="19"/>
      <c r="D23" s="19"/>
      <c r="E23" s="19"/>
      <c r="F23" s="19"/>
      <c r="G23" s="773"/>
      <c r="H23" s="751" t="s">
        <v>320</v>
      </c>
      <c r="I23" s="751" t="s">
        <v>320</v>
      </c>
      <c r="J23" s="750"/>
      <c r="K23" s="762" t="str">
        <f>'1 приложение 1.1'!H23</f>
        <v>2017</v>
      </c>
      <c r="L23" s="751">
        <v>21</v>
      </c>
      <c r="M23" s="751" t="s">
        <v>320</v>
      </c>
      <c r="N23" s="758" t="s">
        <v>441</v>
      </c>
      <c r="O23" s="750">
        <f>'1 приложение 1.1'!AB23</f>
        <v>2.7</v>
      </c>
      <c r="P23" s="750"/>
      <c r="Q23" s="757">
        <f>'Формат ФСТ'!H17</f>
        <v>0</v>
      </c>
      <c r="R23" s="81">
        <f>'1 приложение 1.1'!AI23</f>
        <v>3.6837712</v>
      </c>
      <c r="S23" s="80">
        <v>0.5017373092799999</v>
      </c>
      <c r="T23" s="80">
        <v>0.98960346</v>
      </c>
      <c r="U23" s="80">
        <v>2.2397790240599997</v>
      </c>
      <c r="V23" s="80">
        <f t="shared" si="2"/>
        <v>-0.047348593339999745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110"/>
      <c r="AL23" s="110"/>
    </row>
    <row r="24" spans="1:39" s="235" customFormat="1" ht="48.75" customHeight="1">
      <c r="A24" s="169" t="s">
        <v>375</v>
      </c>
      <c r="B24" s="499" t="str">
        <f>'Формат ФСТ'!B18</f>
        <v>Замена оборудования РУ-6кВ РТП-1526, по адресу: г. Короолев, ул. Сакко и Ванцетти, д. 11 Е</v>
      </c>
      <c r="C24" s="63"/>
      <c r="D24" s="63"/>
      <c r="E24" s="63"/>
      <c r="F24" s="63"/>
      <c r="G24" s="751"/>
      <c r="H24" s="751"/>
      <c r="I24" s="751"/>
      <c r="J24" s="750"/>
      <c r="K24" s="751"/>
      <c r="L24" s="751"/>
      <c r="M24" s="751"/>
      <c r="N24" s="758"/>
      <c r="O24" s="750">
        <v>0</v>
      </c>
      <c r="P24" s="751" t="s">
        <v>586</v>
      </c>
      <c r="Q24" s="757">
        <f>'Формат ФСТ'!H18</f>
        <v>15</v>
      </c>
      <c r="R24" s="81">
        <f>'1 приложение 1.1'!AI24</f>
        <v>13.233334199999998</v>
      </c>
      <c r="S24" s="80">
        <v>0</v>
      </c>
      <c r="T24" s="734">
        <v>1.4096598599999999</v>
      </c>
      <c r="U24" s="734">
        <v>10.167835799999999</v>
      </c>
      <c r="V24" s="80">
        <f t="shared" si="2"/>
        <v>1.6558385399999995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/>
      <c r="AK24" s="110"/>
      <c r="AL24" s="110"/>
      <c r="AM24" s="227"/>
    </row>
    <row r="25" spans="1:39" s="235" customFormat="1" ht="48.75" customHeight="1">
      <c r="A25" s="169" t="s">
        <v>376</v>
      </c>
      <c r="B25" s="499" t="str">
        <f>'Формат ФСТ'!B19</f>
        <v>Реконструкция кабельной линии 10 кВ РП-1536 ТП-315, по адресу: г. Короолев, ул. Калининградская</v>
      </c>
      <c r="C25" s="63"/>
      <c r="D25" s="63"/>
      <c r="E25" s="63"/>
      <c r="F25" s="63"/>
      <c r="G25" s="751"/>
      <c r="H25" s="751"/>
      <c r="I25" s="751"/>
      <c r="J25" s="750"/>
      <c r="K25" s="762" t="str">
        <f>'1 приложение 1.1'!H25</f>
        <v>2017</v>
      </c>
      <c r="L25" s="751"/>
      <c r="M25" s="751"/>
      <c r="N25" s="758" t="s">
        <v>440</v>
      </c>
      <c r="O25" s="750">
        <f>'1 приложение 1.1'!AB25</f>
        <v>0.194</v>
      </c>
      <c r="P25" s="750"/>
      <c r="Q25" s="757">
        <f>'Формат ФСТ'!H19</f>
        <v>0</v>
      </c>
      <c r="R25" s="81">
        <f>'1 приложение 1.1'!AI25</f>
        <v>1.1251474875999998</v>
      </c>
      <c r="S25" s="80">
        <v>0.26739295307999994</v>
      </c>
      <c r="T25" s="734">
        <v>0.45279608999999993</v>
      </c>
      <c r="U25" s="734">
        <v>0.39534719999999995</v>
      </c>
      <c r="V25" s="80">
        <f t="shared" si="2"/>
        <v>0.009611244520000062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/>
      <c r="AK25" s="110"/>
      <c r="AL25" s="110"/>
      <c r="AM25" s="227"/>
    </row>
    <row r="26" spans="1:39" s="235" customFormat="1" ht="48.75" customHeight="1">
      <c r="A26" s="169" t="s">
        <v>377</v>
      </c>
      <c r="B26" s="499" t="str">
        <f>'Формат ФСТ'!B20</f>
        <v>Реконструкция кабельной линии 10 кВ ТП-315 ТП-419, по адресу: г. Королев, ул. Калининградская</v>
      </c>
      <c r="C26" s="63"/>
      <c r="D26" s="63"/>
      <c r="E26" s="63"/>
      <c r="F26" s="63"/>
      <c r="G26" s="751"/>
      <c r="H26" s="751"/>
      <c r="I26" s="751"/>
      <c r="J26" s="750"/>
      <c r="K26" s="762" t="str">
        <f>'1 приложение 1.1'!H26</f>
        <v>2017</v>
      </c>
      <c r="L26" s="751"/>
      <c r="M26" s="751"/>
      <c r="N26" s="758" t="s">
        <v>440</v>
      </c>
      <c r="O26" s="750">
        <f>'1 приложение 1.1'!AB26</f>
        <v>0.63</v>
      </c>
      <c r="P26" s="750"/>
      <c r="Q26" s="757">
        <f>'Формат ФСТ'!H20</f>
        <v>0</v>
      </c>
      <c r="R26" s="81">
        <f>'1 приложение 1.1'!AI26</f>
        <v>3.3212478712</v>
      </c>
      <c r="S26" s="80">
        <v>0.43564023068999996</v>
      </c>
      <c r="T26" s="734">
        <v>1.52949948</v>
      </c>
      <c r="U26" s="734">
        <v>1.3454159399999996</v>
      </c>
      <c r="V26" s="80">
        <f t="shared" si="2"/>
        <v>0.010692220510000627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  <c r="AK26" s="110"/>
      <c r="AL26" s="110"/>
      <c r="AM26" s="227"/>
    </row>
    <row r="27" spans="1:39" s="235" customFormat="1" ht="48.75" customHeight="1">
      <c r="A27" s="169" t="s">
        <v>378</v>
      </c>
      <c r="B27" s="499" t="str">
        <f>'Формат ФСТ'!B21</f>
        <v>Реконструкция КРУН-2, по адресу: мкр. Первомайский, ул. Советская</v>
      </c>
      <c r="C27" s="63"/>
      <c r="D27" s="63"/>
      <c r="E27" s="63"/>
      <c r="F27" s="63"/>
      <c r="G27" s="751"/>
      <c r="H27" s="751"/>
      <c r="I27" s="751"/>
      <c r="J27" s="750"/>
      <c r="K27" s="751" t="str">
        <f>'1 приложение 1.1'!H27</f>
        <v>2018</v>
      </c>
      <c r="L27" s="751"/>
      <c r="M27" s="751"/>
      <c r="N27" s="758" t="s">
        <v>440</v>
      </c>
      <c r="O27" s="750">
        <f>'1 приложение 1.1'!AB27</f>
        <v>1.265</v>
      </c>
      <c r="P27" s="751" t="s">
        <v>586</v>
      </c>
      <c r="Q27" s="757">
        <f>'Формат ФСТ'!H21</f>
        <v>1</v>
      </c>
      <c r="R27" s="81">
        <f>'1 приложение 1.1'!AI27</f>
        <v>11.3158455162</v>
      </c>
      <c r="S27" s="80">
        <v>0.5963764140599999</v>
      </c>
      <c r="T27" s="734">
        <v>5.78071734</v>
      </c>
      <c r="U27" s="734">
        <v>4.922072639999999</v>
      </c>
      <c r="V27" s="80">
        <f t="shared" si="2"/>
        <v>0.016679122140001112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5"/>
      <c r="AK27" s="110"/>
      <c r="AL27" s="110"/>
      <c r="AM27" s="227"/>
    </row>
    <row r="28" spans="1:39" s="235" customFormat="1" ht="48.75" customHeight="1">
      <c r="A28" s="169" t="s">
        <v>538</v>
      </c>
      <c r="B28" s="499" t="str">
        <f>'Формат ФСТ'!B22</f>
        <v>Строительство линии 237 ТП-303 КТП-305 взамен выбывающих основных фондов, по адресу: пос. Образцово</v>
      </c>
      <c r="C28" s="63"/>
      <c r="D28" s="63"/>
      <c r="E28" s="63"/>
      <c r="F28" s="63"/>
      <c r="G28" s="751"/>
      <c r="H28" s="751"/>
      <c r="I28" s="751"/>
      <c r="J28" s="750"/>
      <c r="K28" s="762" t="str">
        <f>'1 приложение 1.1'!H28</f>
        <v>2018</v>
      </c>
      <c r="L28" s="751"/>
      <c r="M28" s="751"/>
      <c r="N28" s="758" t="s">
        <v>439</v>
      </c>
      <c r="O28" s="750">
        <f>'1 приложение 1.1'!AB28</f>
        <v>0.194</v>
      </c>
      <c r="P28" s="750"/>
      <c r="Q28" s="757">
        <f>'Формат ФСТ'!H22</f>
        <v>0</v>
      </c>
      <c r="R28" s="81">
        <f>'1 приложение 1.1'!AI28</f>
        <v>0.7797417461999999</v>
      </c>
      <c r="S28" s="80">
        <v>0</v>
      </c>
      <c r="T28" s="734">
        <v>0.44600105999999995</v>
      </c>
      <c r="U28" s="734">
        <v>0.32492598</v>
      </c>
      <c r="V28" s="80">
        <f t="shared" si="2"/>
        <v>0.008814706200000022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5"/>
      <c r="AK28" s="110"/>
      <c r="AL28" s="110"/>
      <c r="AM28" s="227"/>
    </row>
    <row r="29" spans="1:39" s="235" customFormat="1" ht="48.75" customHeight="1">
      <c r="A29" s="169" t="s">
        <v>379</v>
      </c>
      <c r="B29" s="499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9" s="63"/>
      <c r="D29" s="63"/>
      <c r="E29" s="63"/>
      <c r="F29" s="63"/>
      <c r="G29" s="779"/>
      <c r="H29" s="751"/>
      <c r="I29" s="751"/>
      <c r="J29" s="750"/>
      <c r="K29" s="762" t="str">
        <f>'1 приложение 1.1'!H29</f>
        <v>2018</v>
      </c>
      <c r="L29" s="751"/>
      <c r="M29" s="751"/>
      <c r="N29" s="758" t="s">
        <v>439</v>
      </c>
      <c r="O29" s="750">
        <f>'1 приложение 1.1'!AB29</f>
        <v>1.371</v>
      </c>
      <c r="P29" s="750"/>
      <c r="Q29" s="757">
        <f>'Формат ФСТ'!H23</f>
        <v>0</v>
      </c>
      <c r="R29" s="81">
        <f>'1 приложение 1.1'!AI29</f>
        <v>6.611341500400001</v>
      </c>
      <c r="S29" s="80">
        <v>0</v>
      </c>
      <c r="T29" s="734">
        <v>4.0584861</v>
      </c>
      <c r="U29" s="734">
        <v>2.5413412199999996</v>
      </c>
      <c r="V29" s="80">
        <f t="shared" si="2"/>
        <v>0.011514180400001628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  <c r="AK29" s="110"/>
      <c r="AL29" s="110"/>
      <c r="AM29" s="227"/>
    </row>
    <row r="30" spans="1:39" s="235" customFormat="1" ht="48.75" customHeight="1">
      <c r="A30" s="169" t="s">
        <v>380</v>
      </c>
      <c r="B30" s="499" t="str">
        <f>'Формат ФСТ'!B24</f>
        <v>Строительство линии 712 А ТП-310-КТП-1160 взамен выбывающих основных фондов, по адресу: пос. Образцово</v>
      </c>
      <c r="C30" s="63"/>
      <c r="D30" s="63"/>
      <c r="E30" s="63"/>
      <c r="F30" s="63"/>
      <c r="G30" s="779"/>
      <c r="H30" s="751"/>
      <c r="I30" s="751"/>
      <c r="J30" s="750"/>
      <c r="K30" s="762" t="str">
        <f>'1 приложение 1.1'!H30</f>
        <v>2018</v>
      </c>
      <c r="L30" s="751"/>
      <c r="M30" s="751"/>
      <c r="N30" s="758" t="s">
        <v>439</v>
      </c>
      <c r="O30" s="750">
        <f>'1 приложение 1.1'!AB30</f>
        <v>1.064</v>
      </c>
      <c r="P30" s="750"/>
      <c r="Q30" s="757">
        <f>'Формат ФСТ'!H24</f>
        <v>0</v>
      </c>
      <c r="R30" s="81">
        <f>'1 приложение 1.1'!AI30</f>
        <v>5.1191395784</v>
      </c>
      <c r="S30" s="80">
        <v>0</v>
      </c>
      <c r="T30" s="734">
        <v>3.1405393199999994</v>
      </c>
      <c r="U30" s="734">
        <v>1.9668523199999999</v>
      </c>
      <c r="V30" s="80">
        <f t="shared" si="2"/>
        <v>0.011747938400000102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/>
      <c r="AK30" s="110"/>
      <c r="AL30" s="110"/>
      <c r="AM30" s="227"/>
    </row>
    <row r="31" spans="1:39" s="235" customFormat="1" ht="48.75" customHeight="1">
      <c r="A31" s="169" t="s">
        <v>381</v>
      </c>
      <c r="B31" s="499" t="str">
        <f>'Формат ФСТ'!B25</f>
        <v>Замена оборудования РУ-6кВ ТП-330, по адресу: мкр. Болшево ул. Московская</v>
      </c>
      <c r="C31" s="63"/>
      <c r="D31" s="63"/>
      <c r="E31" s="63"/>
      <c r="F31" s="63"/>
      <c r="G31" s="779"/>
      <c r="H31" s="751"/>
      <c r="I31" s="751"/>
      <c r="J31" s="750"/>
      <c r="K31" s="751"/>
      <c r="L31" s="751"/>
      <c r="M31" s="751"/>
      <c r="N31" s="758"/>
      <c r="O31" s="750">
        <v>0</v>
      </c>
      <c r="P31" s="751" t="s">
        <v>586</v>
      </c>
      <c r="Q31" s="757">
        <f>'Формат ФСТ'!H25</f>
        <v>13</v>
      </c>
      <c r="R31" s="81">
        <f>'1 приложение 1.1'!AI31</f>
        <v>10.164824357399999</v>
      </c>
      <c r="S31" s="80">
        <v>0.48671528832</v>
      </c>
      <c r="T31" s="734">
        <v>1.0637310599999998</v>
      </c>
      <c r="U31" s="734">
        <v>7.69938672</v>
      </c>
      <c r="V31" s="80">
        <f t="shared" si="2"/>
        <v>0.9149912890799996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5"/>
      <c r="AK31" s="110"/>
      <c r="AL31" s="110"/>
      <c r="AM31" s="227"/>
    </row>
    <row r="32" spans="1:39" s="235" customFormat="1" ht="81" customHeight="1">
      <c r="A32" s="169" t="s">
        <v>382</v>
      </c>
      <c r="B32" s="499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32" s="63"/>
      <c r="D32" s="63"/>
      <c r="E32" s="63"/>
      <c r="F32" s="63"/>
      <c r="G32" s="779" t="str">
        <f>'1 приложение 1.1'!H32</f>
        <v>2018</v>
      </c>
      <c r="H32" s="751"/>
      <c r="I32" s="751" t="s">
        <v>442</v>
      </c>
      <c r="J32" s="750">
        <f>'1 приложение 1.1'!AA32</f>
        <v>0.52</v>
      </c>
      <c r="K32" s="762" t="str">
        <f>'1 приложение 1.1'!H32</f>
        <v>2018</v>
      </c>
      <c r="L32" s="751"/>
      <c r="M32" s="751"/>
      <c r="N32" s="751" t="s">
        <v>388</v>
      </c>
      <c r="O32" s="750">
        <f>'1 приложение 1.1'!AB32</f>
        <v>2.04</v>
      </c>
      <c r="P32" s="751" t="s">
        <v>623</v>
      </c>
      <c r="Q32" s="757">
        <f>'Формат ФСТ'!H26</f>
        <v>7</v>
      </c>
      <c r="R32" s="81">
        <f>'1 приложение 1.1'!AI32</f>
        <v>13.287713201999999</v>
      </c>
      <c r="S32" s="80">
        <v>0.8652715818</v>
      </c>
      <c r="T32" s="734">
        <v>3.01822878</v>
      </c>
      <c r="U32" s="734">
        <v>9.08433738</v>
      </c>
      <c r="V32" s="80">
        <f t="shared" si="2"/>
        <v>0.31987546020000046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  <c r="AK32" s="110"/>
      <c r="AL32" s="110"/>
      <c r="AM32" s="227"/>
    </row>
    <row r="33" spans="1:39" s="235" customFormat="1" ht="93" customHeight="1">
      <c r="A33" s="169" t="s">
        <v>539</v>
      </c>
      <c r="B33" s="499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C33" s="63"/>
      <c r="D33" s="63"/>
      <c r="E33" s="63"/>
      <c r="F33" s="63"/>
      <c r="G33" s="779" t="str">
        <f>'1 приложение 1.1'!H33</f>
        <v>2018</v>
      </c>
      <c r="H33" s="751"/>
      <c r="I33" s="751" t="s">
        <v>443</v>
      </c>
      <c r="J33" s="750">
        <f>'1 приложение 1.1'!AA33</f>
        <v>0.965</v>
      </c>
      <c r="K33" s="762" t="str">
        <f>'1 приложение 1.1'!H33</f>
        <v>2018</v>
      </c>
      <c r="L33" s="751"/>
      <c r="M33" s="751"/>
      <c r="N33" s="751" t="s">
        <v>388</v>
      </c>
      <c r="O33" s="750">
        <f>'1 приложение 1.1'!AB33</f>
        <v>3.06</v>
      </c>
      <c r="P33" s="751" t="s">
        <v>623</v>
      </c>
      <c r="Q33" s="757">
        <f>'Формат ФСТ'!H27</f>
        <v>7</v>
      </c>
      <c r="R33" s="81">
        <f>'1 приложение 1.1'!AI33</f>
        <v>22.309243111399997</v>
      </c>
      <c r="S33" s="80">
        <v>1.26335656116</v>
      </c>
      <c r="T33" s="734">
        <v>5.371780079999999</v>
      </c>
      <c r="U33" s="734">
        <v>15.3505905</v>
      </c>
      <c r="V33" s="80">
        <f t="shared" si="2"/>
        <v>0.323515970239999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5"/>
      <c r="AK33" s="110"/>
      <c r="AL33" s="110"/>
      <c r="AM33" s="227"/>
    </row>
    <row r="34" spans="1:39" s="235" customFormat="1" ht="48.75" customHeight="1">
      <c r="A34" s="169" t="s">
        <v>383</v>
      </c>
      <c r="B34" s="499" t="str">
        <f>'Формат ФСТ'!B28</f>
        <v>Строительство БКТП и КЛ-6кВ, взамен выбывающих основных фондов в пос .Болшево, ул.Станционная</v>
      </c>
      <c r="C34" s="63"/>
      <c r="D34" s="63"/>
      <c r="E34" s="63"/>
      <c r="F34" s="63"/>
      <c r="G34" s="762" t="str">
        <f>'1 приложение 1.1'!H34</f>
        <v>2019</v>
      </c>
      <c r="H34" s="751"/>
      <c r="I34" s="751" t="s">
        <v>444</v>
      </c>
      <c r="J34" s="750">
        <f>'1 приложение 1.1'!AA34</f>
        <v>1</v>
      </c>
      <c r="K34" s="762" t="str">
        <f>'1 приложение 1.1'!H34</f>
        <v>2019</v>
      </c>
      <c r="L34" s="751"/>
      <c r="M34" s="751"/>
      <c r="N34" s="758" t="s">
        <v>445</v>
      </c>
      <c r="O34" s="750">
        <f>'1 приложение 1.1'!AB34</f>
        <v>2.087</v>
      </c>
      <c r="P34" s="751" t="s">
        <v>623</v>
      </c>
      <c r="Q34" s="757">
        <f>'Формат ФСТ'!H28</f>
        <v>26</v>
      </c>
      <c r="R34" s="81">
        <f>'1 приложение 1.1'!AI34</f>
        <v>27.8041537016</v>
      </c>
      <c r="S34" s="80">
        <v>1.32494706906</v>
      </c>
      <c r="T34" s="734">
        <v>9.324016619999998</v>
      </c>
      <c r="U34" s="734">
        <v>17.140772039999998</v>
      </c>
      <c r="V34" s="80">
        <f t="shared" si="2"/>
        <v>0.01441797254000221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5"/>
      <c r="AK34" s="110"/>
      <c r="AL34" s="110"/>
      <c r="AM34" s="227"/>
    </row>
    <row r="35" spans="1:39" s="235" customFormat="1" ht="99" customHeight="1">
      <c r="A35" s="169" t="s">
        <v>384</v>
      </c>
      <c r="B35" s="499" t="str">
        <f>'Формат ФСТ'!B29</f>
        <v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v>
      </c>
      <c r="C35" s="63"/>
      <c r="D35" s="63"/>
      <c r="E35" s="63"/>
      <c r="F35" s="63"/>
      <c r="G35" s="762" t="str">
        <f>'1 приложение 1.1'!H35</f>
        <v>2019</v>
      </c>
      <c r="H35" s="751"/>
      <c r="I35" s="751" t="s">
        <v>446</v>
      </c>
      <c r="J35" s="750">
        <f>'1 приложение 1.1'!AA35</f>
        <v>0.646</v>
      </c>
      <c r="K35" s="762" t="str">
        <f>'1 приложение 1.1'!H35</f>
        <v>2019</v>
      </c>
      <c r="L35" s="751"/>
      <c r="M35" s="751"/>
      <c r="N35" s="751" t="s">
        <v>388</v>
      </c>
      <c r="O35" s="750">
        <f>'1 приложение 1.1'!AB35</f>
        <v>2.55</v>
      </c>
      <c r="P35" s="751" t="s">
        <v>623</v>
      </c>
      <c r="Q35" s="757">
        <f>'Формат ФСТ'!H29</f>
        <v>7</v>
      </c>
      <c r="R35" s="81">
        <f>'1 приложение 1.1'!AI35</f>
        <v>17.9484652958</v>
      </c>
      <c r="S35" s="80">
        <v>1.1056248280499998</v>
      </c>
      <c r="T35" s="734">
        <v>3.9350911399999995</v>
      </c>
      <c r="U35" s="734">
        <v>12.616351139999999</v>
      </c>
      <c r="V35" s="80">
        <f t="shared" si="2"/>
        <v>0.2913981877499978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5"/>
      <c r="AK35" s="110"/>
      <c r="AL35" s="110"/>
      <c r="AM35" s="227"/>
    </row>
    <row r="36" spans="1:72" s="413" customFormat="1" ht="57" customHeight="1">
      <c r="A36" s="169" t="s">
        <v>385</v>
      </c>
      <c r="B36" s="499" t="str">
        <f>'Формат ФСТ'!B30</f>
        <v>Реконструкция РУ-10 кВ РП-1523, по адресу: г. Королев, пр-т Космонавтов,д. 21 Б</v>
      </c>
      <c r="C36" s="630"/>
      <c r="D36" s="631"/>
      <c r="E36" s="631"/>
      <c r="F36" s="632"/>
      <c r="G36" s="780"/>
      <c r="H36" s="775"/>
      <c r="I36" s="774"/>
      <c r="J36" s="764">
        <v>0</v>
      </c>
      <c r="K36" s="430"/>
      <c r="L36" s="763"/>
      <c r="M36" s="763"/>
      <c r="N36" s="763"/>
      <c r="O36" s="764">
        <v>0</v>
      </c>
      <c r="P36" s="751" t="s">
        <v>586</v>
      </c>
      <c r="Q36" s="757">
        <f>'Формат ФСТ'!H30</f>
        <v>23</v>
      </c>
      <c r="R36" s="81">
        <f>'1 приложение 1.1'!AI36</f>
        <v>16.777867441399998</v>
      </c>
      <c r="S36" s="638">
        <v>0</v>
      </c>
      <c r="T36" s="735">
        <v>1.1267395199999999</v>
      </c>
      <c r="U36" s="735">
        <v>12.79689468</v>
      </c>
      <c r="V36" s="80">
        <f t="shared" si="2"/>
        <v>2.8542332413999993</v>
      </c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5"/>
      <c r="AH36" s="632"/>
      <c r="AI36" s="633"/>
      <c r="AJ36" s="636"/>
      <c r="AK36" s="637"/>
      <c r="AL36" s="63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7"/>
    </row>
    <row r="37" spans="1:72" s="413" customFormat="1" ht="55.5" customHeight="1">
      <c r="A37" s="169" t="s">
        <v>386</v>
      </c>
      <c r="B37" s="499" t="str">
        <f>'Формат ФСТ'!B31</f>
        <v>Реконструкция РУ-10 кВ ТП-400, по адресу: г. Королев, ул. Мичурина,д. 21 Г</v>
      </c>
      <c r="C37" s="630"/>
      <c r="D37" s="631"/>
      <c r="E37" s="631"/>
      <c r="F37" s="632"/>
      <c r="G37" s="780"/>
      <c r="H37" s="775"/>
      <c r="I37" s="774"/>
      <c r="J37" s="764">
        <v>0</v>
      </c>
      <c r="K37" s="430"/>
      <c r="L37" s="763"/>
      <c r="M37" s="763"/>
      <c r="N37" s="763"/>
      <c r="O37" s="764">
        <v>0</v>
      </c>
      <c r="P37" s="751" t="s">
        <v>586</v>
      </c>
      <c r="Q37" s="757">
        <f>'Формат ФСТ'!H31</f>
        <v>16</v>
      </c>
      <c r="R37" s="81">
        <f>'1 приложение 1.1'!AI37</f>
        <v>11.878480419399999</v>
      </c>
      <c r="S37" s="638">
        <v>0</v>
      </c>
      <c r="T37" s="735">
        <v>0.82899366</v>
      </c>
      <c r="U37" s="735">
        <v>8.92866942</v>
      </c>
      <c r="V37" s="80">
        <f t="shared" si="2"/>
        <v>2.1208173393999985</v>
      </c>
      <c r="W37" s="634"/>
      <c r="X37" s="634"/>
      <c r="Y37" s="634"/>
      <c r="Z37" s="634"/>
      <c r="AA37" s="634"/>
      <c r="AB37" s="634"/>
      <c r="AC37" s="634"/>
      <c r="AD37" s="634"/>
      <c r="AE37" s="634"/>
      <c r="AF37" s="634"/>
      <c r="AG37" s="635"/>
      <c r="AH37" s="632"/>
      <c r="AI37" s="633"/>
      <c r="AJ37" s="636"/>
      <c r="AK37" s="637"/>
      <c r="AL37" s="63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</row>
    <row r="38" spans="1:38" s="427" customFormat="1" ht="66.75" customHeight="1">
      <c r="A38" s="169" t="s">
        <v>540</v>
      </c>
      <c r="B38" s="499" t="str">
        <f>'Формат ФСТ'!B32</f>
        <v>Реконструкция РУ-10 кВ РП-1522, по адресу: г. Королев, ул. Мичурина,д. 21 Д</v>
      </c>
      <c r="C38" s="630"/>
      <c r="D38" s="631"/>
      <c r="E38" s="631"/>
      <c r="F38" s="632"/>
      <c r="G38" s="780"/>
      <c r="H38" s="775"/>
      <c r="I38" s="776"/>
      <c r="J38" s="764">
        <v>0</v>
      </c>
      <c r="K38" s="430"/>
      <c r="L38" s="763"/>
      <c r="M38" s="763"/>
      <c r="N38" s="763"/>
      <c r="O38" s="764">
        <v>0</v>
      </c>
      <c r="P38" s="751" t="s">
        <v>586</v>
      </c>
      <c r="Q38" s="757">
        <f>'Формат ФСТ'!H32</f>
        <v>21</v>
      </c>
      <c r="R38" s="81">
        <f>'1 приложение 1.1'!AI38</f>
        <v>15.3780314</v>
      </c>
      <c r="S38" s="638">
        <v>0</v>
      </c>
      <c r="T38" s="638">
        <v>1.0414927799999998</v>
      </c>
      <c r="U38" s="638">
        <v>11.691157979999998</v>
      </c>
      <c r="V38" s="80">
        <f t="shared" si="2"/>
        <v>2.645380640000001</v>
      </c>
      <c r="W38" s="639"/>
      <c r="X38" s="634"/>
      <c r="Y38" s="634"/>
      <c r="Z38" s="634"/>
      <c r="AA38" s="634"/>
      <c r="AB38" s="634"/>
      <c r="AC38" s="634"/>
      <c r="AD38" s="634"/>
      <c r="AE38" s="634"/>
      <c r="AF38" s="634"/>
      <c r="AG38" s="635"/>
      <c r="AH38" s="632"/>
      <c r="AI38" s="633"/>
      <c r="AJ38" s="636"/>
      <c r="AK38" s="637"/>
      <c r="AL38" s="637"/>
    </row>
    <row r="39" spans="1:38" s="427" customFormat="1" ht="66.75" customHeight="1">
      <c r="A39" s="169" t="s">
        <v>541</v>
      </c>
      <c r="B39" s="499" t="str">
        <f>'Формат ФСТ'!B33</f>
        <v>Реконструкция РУ-10 кВ РП-1548, по адресу: г. Королев, пр-т Космонавтов,д. 41 Б</v>
      </c>
      <c r="C39" s="630"/>
      <c r="D39" s="631"/>
      <c r="E39" s="631"/>
      <c r="F39" s="632"/>
      <c r="G39" s="780"/>
      <c r="H39" s="775"/>
      <c r="I39" s="776"/>
      <c r="J39" s="764">
        <v>0</v>
      </c>
      <c r="K39" s="430"/>
      <c r="L39" s="763"/>
      <c r="M39" s="763"/>
      <c r="N39" s="763"/>
      <c r="O39" s="764">
        <v>0</v>
      </c>
      <c r="P39" s="751" t="s">
        <v>586</v>
      </c>
      <c r="Q39" s="757">
        <f>'Формат ФСТ'!H33</f>
        <v>20</v>
      </c>
      <c r="R39" s="81">
        <f>'1 приложение 1.1'!AI39</f>
        <v>14.6781301294</v>
      </c>
      <c r="S39" s="638">
        <v>0</v>
      </c>
      <c r="T39" s="638">
        <v>0.9994871399999999</v>
      </c>
      <c r="U39" s="638">
        <v>11.13890736</v>
      </c>
      <c r="V39" s="80">
        <f t="shared" si="2"/>
        <v>2.539735629400001</v>
      </c>
      <c r="W39" s="639"/>
      <c r="X39" s="634"/>
      <c r="Y39" s="634"/>
      <c r="Z39" s="634"/>
      <c r="AA39" s="634"/>
      <c r="AB39" s="634"/>
      <c r="AC39" s="634"/>
      <c r="AD39" s="634"/>
      <c r="AE39" s="634"/>
      <c r="AF39" s="634"/>
      <c r="AG39" s="635"/>
      <c r="AH39" s="632"/>
      <c r="AI39" s="633"/>
      <c r="AJ39" s="636"/>
      <c r="AK39" s="637"/>
      <c r="AL39" s="637"/>
    </row>
    <row r="40" spans="1:38" s="427" customFormat="1" ht="54" customHeight="1">
      <c r="A40" s="169" t="s">
        <v>542</v>
      </c>
      <c r="B40" s="499" t="str">
        <f>'Формат ФСТ'!B34</f>
        <v>Реконструкция РУ-10 кВ РП-1545, по адресу: г. Королев, пр-т Космонавтов,д. 40 Б</v>
      </c>
      <c r="C40" s="630"/>
      <c r="D40" s="631"/>
      <c r="E40" s="631"/>
      <c r="F40" s="632"/>
      <c r="G40" s="780"/>
      <c r="H40" s="775"/>
      <c r="I40" s="776"/>
      <c r="J40" s="764">
        <v>0</v>
      </c>
      <c r="K40" s="430"/>
      <c r="L40" s="763"/>
      <c r="M40" s="763"/>
      <c r="N40" s="765"/>
      <c r="O40" s="764">
        <v>0</v>
      </c>
      <c r="P40" s="751" t="s">
        <v>586</v>
      </c>
      <c r="Q40" s="757">
        <f>'Формат ФСТ'!H34</f>
        <v>20</v>
      </c>
      <c r="R40" s="81">
        <f>'1 приложение 1.1'!AI40</f>
        <v>14.6781301294</v>
      </c>
      <c r="S40" s="638">
        <v>0</v>
      </c>
      <c r="T40" s="638">
        <v>0.9994871399999999</v>
      </c>
      <c r="U40" s="638">
        <v>11.13890736</v>
      </c>
      <c r="V40" s="80">
        <f t="shared" si="2"/>
        <v>2.539735629400001</v>
      </c>
      <c r="W40" s="639"/>
      <c r="X40" s="634"/>
      <c r="Y40" s="634"/>
      <c r="Z40" s="634"/>
      <c r="AA40" s="634"/>
      <c r="AB40" s="634"/>
      <c r="AC40" s="634"/>
      <c r="AD40" s="634"/>
      <c r="AE40" s="634"/>
      <c r="AF40" s="634"/>
      <c r="AG40" s="635"/>
      <c r="AH40" s="632"/>
      <c r="AI40" s="633"/>
      <c r="AJ40" s="636"/>
      <c r="AK40" s="637"/>
      <c r="AL40" s="637"/>
    </row>
    <row r="41" spans="1:38" s="427" customFormat="1" ht="62.25" customHeight="1">
      <c r="A41" s="169" t="s">
        <v>543</v>
      </c>
      <c r="B41" s="499" t="str">
        <f>'Формат ФСТ'!B35</f>
        <v>Реконструкция РУ-6 кВ РП-1528, по адресу: г. Королев, ул. Мичурина,д. 21 Г</v>
      </c>
      <c r="C41" s="630"/>
      <c r="D41" s="631"/>
      <c r="E41" s="631"/>
      <c r="F41" s="632"/>
      <c r="G41" s="780"/>
      <c r="H41" s="775"/>
      <c r="I41" s="776"/>
      <c r="J41" s="764"/>
      <c r="K41" s="430"/>
      <c r="L41" s="763"/>
      <c r="M41" s="763"/>
      <c r="N41" s="763"/>
      <c r="O41" s="764">
        <v>0</v>
      </c>
      <c r="P41" s="751" t="s">
        <v>586</v>
      </c>
      <c r="Q41" s="757">
        <f>'Формат ФСТ'!H35</f>
        <v>24</v>
      </c>
      <c r="R41" s="81">
        <f>'1 приложение 1.1'!AI41</f>
        <v>17.4396379442</v>
      </c>
      <c r="S41" s="638">
        <v>0</v>
      </c>
      <c r="T41" s="735">
        <v>1.1687451599999998</v>
      </c>
      <c r="U41" s="735">
        <v>13.34790984</v>
      </c>
      <c r="V41" s="80">
        <f t="shared" si="2"/>
        <v>2.922982944200001</v>
      </c>
      <c r="W41" s="634"/>
      <c r="X41" s="634"/>
      <c r="Y41" s="634"/>
      <c r="Z41" s="634"/>
      <c r="AA41" s="634"/>
      <c r="AB41" s="634"/>
      <c r="AC41" s="634"/>
      <c r="AD41" s="634"/>
      <c r="AE41" s="634"/>
      <c r="AF41" s="634"/>
      <c r="AG41" s="635"/>
      <c r="AH41" s="632"/>
      <c r="AI41" s="633"/>
      <c r="AJ41" s="636"/>
      <c r="AK41" s="637"/>
      <c r="AL41" s="637"/>
    </row>
    <row r="42" spans="1:72" s="481" customFormat="1" ht="37.5" customHeight="1">
      <c r="A42" s="169" t="s">
        <v>544</v>
      </c>
      <c r="B42" s="499" t="str">
        <f>'Формат ФСТ'!B36</f>
        <v>Реконструкция РУ-10 кВ РП-1549, по адресу: г. Королев, ул. Аржакова,д. 16 Б</v>
      </c>
      <c r="C42" s="630"/>
      <c r="D42" s="416"/>
      <c r="E42" s="416"/>
      <c r="F42" s="609"/>
      <c r="G42" s="781"/>
      <c r="H42" s="777"/>
      <c r="I42" s="778"/>
      <c r="J42" s="767">
        <v>0</v>
      </c>
      <c r="K42" s="430"/>
      <c r="L42" s="428"/>
      <c r="M42" s="766"/>
      <c r="N42" s="430"/>
      <c r="O42" s="767">
        <v>0</v>
      </c>
      <c r="P42" s="751" t="s">
        <v>586</v>
      </c>
      <c r="Q42" s="757">
        <f>'Формат ФСТ'!H36</f>
        <v>17</v>
      </c>
      <c r="R42" s="81">
        <f>'1 приложение 1.1'!AI42</f>
        <v>12.578392841</v>
      </c>
      <c r="S42" s="647">
        <v>0</v>
      </c>
      <c r="T42" s="646">
        <v>0.71</v>
      </c>
      <c r="U42" s="646">
        <v>9.321</v>
      </c>
      <c r="V42" s="80">
        <f t="shared" si="2"/>
        <v>2.5473928410000006</v>
      </c>
      <c r="W42" s="621"/>
      <c r="X42" s="621"/>
      <c r="Y42" s="621"/>
      <c r="Z42" s="621"/>
      <c r="AA42" s="622"/>
      <c r="AB42" s="621"/>
      <c r="AC42" s="621"/>
      <c r="AD42" s="486"/>
      <c r="AE42" s="621"/>
      <c r="AF42" s="622"/>
      <c r="AG42" s="641"/>
      <c r="AH42" s="609"/>
      <c r="AI42" s="609"/>
      <c r="AJ42" s="642"/>
      <c r="AK42" s="643"/>
      <c r="AL42" s="643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</row>
    <row r="43" spans="1:38" s="227" customFormat="1" ht="68.25" customHeight="1">
      <c r="A43" s="169" t="s">
        <v>545</v>
      </c>
      <c r="B43" s="499" t="str">
        <f>'Формат ФСТ'!B37</f>
        <v>Реконструкция РУ-6кВ РП-1542,  по адресу: мкр.Болшево, ул.Б.Комитетская</v>
      </c>
      <c r="C43" s="19"/>
      <c r="D43" s="19"/>
      <c r="E43" s="19"/>
      <c r="F43" s="19"/>
      <c r="G43" s="779"/>
      <c r="H43" s="751"/>
      <c r="I43" s="751"/>
      <c r="J43" s="750">
        <v>0</v>
      </c>
      <c r="K43" s="751"/>
      <c r="L43" s="751"/>
      <c r="M43" s="751"/>
      <c r="N43" s="751"/>
      <c r="O43" s="750">
        <v>0</v>
      </c>
      <c r="P43" s="750" t="s">
        <v>586</v>
      </c>
      <c r="Q43" s="757">
        <f>'Формат ФСТ'!H37</f>
        <v>15</v>
      </c>
      <c r="R43" s="81">
        <f>'1 приложение 1.1'!AI43</f>
        <v>11.1785679742</v>
      </c>
      <c r="S43" s="647">
        <v>0</v>
      </c>
      <c r="T43" s="647">
        <v>0</v>
      </c>
      <c r="U43" s="647">
        <v>0</v>
      </c>
      <c r="V43" s="80">
        <f aca="true" t="shared" si="3" ref="V43:V54">R43</f>
        <v>11.1785679742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0"/>
      <c r="AK43" s="110"/>
      <c r="AL43" s="110"/>
    </row>
    <row r="44" spans="1:39" ht="68.25" customHeight="1">
      <c r="A44" s="169" t="s">
        <v>546</v>
      </c>
      <c r="B44" s="499" t="str">
        <f>'Формат ФСТ'!B38</f>
        <v>Реконструкция РУ-6 кВ РП-1539 ,по адресу: Цветочное хозяйство</v>
      </c>
      <c r="C44" s="4"/>
      <c r="D44" s="4"/>
      <c r="E44" s="4"/>
      <c r="F44" s="4"/>
      <c r="G44" s="779"/>
      <c r="H44" s="751"/>
      <c r="I44" s="751"/>
      <c r="J44" s="750">
        <v>0</v>
      </c>
      <c r="K44" s="751"/>
      <c r="L44" s="751"/>
      <c r="M44" s="751"/>
      <c r="N44" s="751"/>
      <c r="O44" s="750">
        <v>0</v>
      </c>
      <c r="P44" s="751" t="s">
        <v>586</v>
      </c>
      <c r="Q44" s="757">
        <f>'Формат ФСТ'!H38</f>
        <v>11</v>
      </c>
      <c r="R44" s="81">
        <f>'1 приложение 1.1'!AI44</f>
        <v>8.378930076</v>
      </c>
      <c r="S44" s="647">
        <v>0</v>
      </c>
      <c r="T44" s="647">
        <v>0</v>
      </c>
      <c r="U44" s="647">
        <v>0</v>
      </c>
      <c r="V44" s="80">
        <f t="shared" si="3"/>
        <v>8.378930076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5"/>
      <c r="AM44" s="229"/>
    </row>
    <row r="45" spans="1:39" ht="67.5" customHeight="1">
      <c r="A45" s="169" t="s">
        <v>547</v>
      </c>
      <c r="B45" s="499" t="str">
        <f>'Формат ФСТ'!B39</f>
        <v>Реконструкция РУ-6кВ РП-1535 ,по адресу: мкр.Болшево, ул. Советская.</v>
      </c>
      <c r="C45" s="4"/>
      <c r="D45" s="4"/>
      <c r="E45" s="4"/>
      <c r="F45" s="4"/>
      <c r="G45" s="779"/>
      <c r="H45" s="751"/>
      <c r="I45" s="751"/>
      <c r="J45" s="750">
        <v>0</v>
      </c>
      <c r="K45" s="751"/>
      <c r="L45" s="751"/>
      <c r="M45" s="751"/>
      <c r="N45" s="751"/>
      <c r="O45" s="750">
        <v>0</v>
      </c>
      <c r="P45" s="751" t="s">
        <v>586</v>
      </c>
      <c r="Q45" s="757">
        <f>'Формат ФСТ'!H39</f>
        <v>25</v>
      </c>
      <c r="R45" s="81">
        <f>'1 приложение 1.1'!AI45</f>
        <v>18.177692343599997</v>
      </c>
      <c r="S45" s="647">
        <v>0</v>
      </c>
      <c r="T45" s="647">
        <v>0</v>
      </c>
      <c r="U45" s="647">
        <v>0</v>
      </c>
      <c r="V45" s="80">
        <f t="shared" si="3"/>
        <v>18.177692343599997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5"/>
      <c r="AM45" s="229"/>
    </row>
    <row r="46" spans="1:39" ht="54.75" customHeight="1">
      <c r="A46" s="169" t="s">
        <v>548</v>
      </c>
      <c r="B46" s="499" t="str">
        <f>'Формат ФСТ'!B40</f>
        <v>Реконструкция РУ-6 кВ РП-1521 ,по адресу: Московская область, мкр.Первомайский, ул.Советская</v>
      </c>
      <c r="C46" s="4"/>
      <c r="D46" s="4"/>
      <c r="E46" s="4"/>
      <c r="F46" s="4"/>
      <c r="G46" s="779"/>
      <c r="H46" s="751"/>
      <c r="I46" s="751"/>
      <c r="J46" s="750">
        <v>0</v>
      </c>
      <c r="K46" s="762"/>
      <c r="L46" s="751"/>
      <c r="M46" s="751"/>
      <c r="N46" s="751"/>
      <c r="O46" s="750">
        <v>0</v>
      </c>
      <c r="P46" s="750" t="s">
        <v>586</v>
      </c>
      <c r="Q46" s="757">
        <f>'Формат ФСТ'!H40</f>
        <v>12</v>
      </c>
      <c r="R46" s="81">
        <f>'1 приложение 1.1'!AI46</f>
        <v>9.078830673999999</v>
      </c>
      <c r="S46" s="647">
        <v>0</v>
      </c>
      <c r="T46" s="647">
        <v>0</v>
      </c>
      <c r="U46" s="647">
        <v>0</v>
      </c>
      <c r="V46" s="80">
        <f t="shared" si="3"/>
        <v>9.078830673999999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5"/>
      <c r="AM46" s="229"/>
    </row>
    <row r="47" spans="1:39" ht="54" customHeight="1">
      <c r="A47" s="169" t="s">
        <v>578</v>
      </c>
      <c r="B47" s="499" t="str">
        <f>'Формат ФСТ'!B41</f>
        <v>Приобретение высоковольтной лаборатории</v>
      </c>
      <c r="C47" s="4"/>
      <c r="D47" s="4"/>
      <c r="E47" s="4"/>
      <c r="F47" s="4"/>
      <c r="G47" s="779"/>
      <c r="H47" s="751"/>
      <c r="I47" s="751"/>
      <c r="J47" s="750">
        <v>0</v>
      </c>
      <c r="K47" s="762"/>
      <c r="L47" s="751"/>
      <c r="M47" s="751"/>
      <c r="N47" s="751"/>
      <c r="O47" s="750">
        <v>0</v>
      </c>
      <c r="P47" s="750" t="s">
        <v>594</v>
      </c>
      <c r="Q47" s="757">
        <f>'Формат ФСТ'!H41</f>
        <v>1</v>
      </c>
      <c r="R47" s="81">
        <f>'1 приложение 1.1'!AI47</f>
        <v>16.992</v>
      </c>
      <c r="S47" s="647">
        <v>0</v>
      </c>
      <c r="T47" s="647">
        <v>0</v>
      </c>
      <c r="U47" s="647">
        <v>0</v>
      </c>
      <c r="V47" s="80">
        <f t="shared" si="3"/>
        <v>16.992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5"/>
      <c r="AM47" s="229"/>
    </row>
    <row r="48" spans="1:39" ht="54.75" customHeight="1">
      <c r="A48" s="169" t="s">
        <v>579</v>
      </c>
      <c r="B48" s="499" t="str">
        <f>'Формат ФСТ'!B42</f>
        <v>Приобретение автобуса ПАЗ-32053</v>
      </c>
      <c r="C48" s="4"/>
      <c r="D48" s="4"/>
      <c r="E48" s="4"/>
      <c r="F48" s="4"/>
      <c r="G48" s="779"/>
      <c r="H48" s="751"/>
      <c r="I48" s="751"/>
      <c r="J48" s="750">
        <v>0</v>
      </c>
      <c r="K48" s="762"/>
      <c r="L48" s="751"/>
      <c r="M48" s="751"/>
      <c r="N48" s="751"/>
      <c r="O48" s="750">
        <v>0</v>
      </c>
      <c r="P48" s="750" t="s">
        <v>591</v>
      </c>
      <c r="Q48" s="757">
        <f>'Формат ФСТ'!H42</f>
        <v>1</v>
      </c>
      <c r="R48" s="81">
        <f>'1 приложение 1.1'!AI48</f>
        <v>1.3999992</v>
      </c>
      <c r="S48" s="647">
        <v>0</v>
      </c>
      <c r="T48" s="647">
        <v>0</v>
      </c>
      <c r="U48" s="647">
        <v>0</v>
      </c>
      <c r="V48" s="80">
        <f t="shared" si="3"/>
        <v>1.3999992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5"/>
      <c r="AM48" s="229"/>
    </row>
    <row r="49" spans="1:39" ht="42" customHeight="1">
      <c r="A49" s="169" t="s">
        <v>580</v>
      </c>
      <c r="B49" s="499" t="str">
        <f>'Формат ФСТ'!B43</f>
        <v>Приобретение ГАЗ 2752</v>
      </c>
      <c r="C49" s="4"/>
      <c r="D49" s="4"/>
      <c r="E49" s="4"/>
      <c r="F49" s="4"/>
      <c r="G49" s="779"/>
      <c r="H49" s="751"/>
      <c r="I49" s="751"/>
      <c r="J49" s="750">
        <v>0</v>
      </c>
      <c r="K49" s="762"/>
      <c r="L49" s="751"/>
      <c r="M49" s="751"/>
      <c r="N49" s="751"/>
      <c r="O49" s="750">
        <v>0</v>
      </c>
      <c r="P49" s="751" t="s">
        <v>592</v>
      </c>
      <c r="Q49" s="757">
        <f>'Формат ФСТ'!H43</f>
        <v>1</v>
      </c>
      <c r="R49" s="81">
        <f>'1 приложение 1.1'!AI49</f>
        <v>0.8240057999999999</v>
      </c>
      <c r="S49" s="647">
        <v>0</v>
      </c>
      <c r="T49" s="647">
        <v>0</v>
      </c>
      <c r="U49" s="647">
        <v>0</v>
      </c>
      <c r="V49" s="80">
        <f t="shared" si="3"/>
        <v>0.8240057999999999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5"/>
      <c r="AM49" s="229"/>
    </row>
    <row r="50" spans="1:39" ht="42" customHeight="1">
      <c r="A50" s="169" t="s">
        <v>581</v>
      </c>
      <c r="B50" s="499" t="str">
        <f>'Формат ФСТ'!B44</f>
        <v>Приобретение МАЗ-5340В3</v>
      </c>
      <c r="C50" s="4"/>
      <c r="D50" s="4"/>
      <c r="E50" s="4"/>
      <c r="F50" s="4"/>
      <c r="G50" s="779"/>
      <c r="H50" s="751"/>
      <c r="I50" s="751"/>
      <c r="J50" s="750">
        <v>0</v>
      </c>
      <c r="K50" s="762"/>
      <c r="L50" s="751"/>
      <c r="M50" s="751"/>
      <c r="N50" s="751"/>
      <c r="O50" s="750">
        <v>0</v>
      </c>
      <c r="P50" s="751" t="s">
        <v>590</v>
      </c>
      <c r="Q50" s="757">
        <f>'Формат ФСТ'!H44</f>
        <v>1</v>
      </c>
      <c r="R50" s="81">
        <f>'1 приложение 1.1'!AI50</f>
        <v>2.299997</v>
      </c>
      <c r="S50" s="647">
        <v>0</v>
      </c>
      <c r="T50" s="647">
        <v>0</v>
      </c>
      <c r="U50" s="647">
        <v>0</v>
      </c>
      <c r="V50" s="80">
        <f t="shared" si="3"/>
        <v>2.299997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5"/>
      <c r="AM50" s="229"/>
    </row>
    <row r="51" spans="1:39" ht="55.5" customHeight="1">
      <c r="A51" s="169" t="s">
        <v>582</v>
      </c>
      <c r="B51" s="499" t="str">
        <f>'Формат ФСТ'!B45</f>
        <v>Приобретение автоподъемника АПТ-18 на ГАЗ-3309</v>
      </c>
      <c r="C51" s="4"/>
      <c r="D51" s="4"/>
      <c r="E51" s="4"/>
      <c r="F51" s="4"/>
      <c r="G51" s="779"/>
      <c r="H51" s="751"/>
      <c r="I51" s="751"/>
      <c r="J51" s="750">
        <v>0</v>
      </c>
      <c r="K51" s="762"/>
      <c r="L51" s="751"/>
      <c r="M51" s="751"/>
      <c r="N51" s="751"/>
      <c r="O51" s="750">
        <v>0</v>
      </c>
      <c r="P51" s="751" t="s">
        <v>593</v>
      </c>
      <c r="Q51" s="757">
        <f>'Формат ФСТ'!H45</f>
        <v>1</v>
      </c>
      <c r="R51" s="81">
        <f>'1 приложение 1.1'!AI51</f>
        <v>3.050005</v>
      </c>
      <c r="S51" s="647">
        <v>0</v>
      </c>
      <c r="T51" s="647">
        <v>0</v>
      </c>
      <c r="U51" s="647">
        <v>0</v>
      </c>
      <c r="V51" s="80">
        <f t="shared" si="3"/>
        <v>3.050005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5"/>
      <c r="AM51" s="229"/>
    </row>
    <row r="52" spans="1:39" ht="44.25" customHeight="1">
      <c r="A52" s="169" t="s">
        <v>583</v>
      </c>
      <c r="B52" s="499" t="str">
        <f>'Формат ФСТ'!B46</f>
        <v>Приобретение LADA KALINA 21941</v>
      </c>
      <c r="C52" s="4"/>
      <c r="D52" s="4"/>
      <c r="E52" s="4"/>
      <c r="F52" s="4"/>
      <c r="G52" s="779"/>
      <c r="H52" s="751"/>
      <c r="I52" s="751"/>
      <c r="J52" s="750">
        <v>0</v>
      </c>
      <c r="K52" s="762"/>
      <c r="L52" s="751"/>
      <c r="M52" s="751"/>
      <c r="N52" s="751"/>
      <c r="O52" s="750">
        <v>0</v>
      </c>
      <c r="P52" s="751" t="s">
        <v>639</v>
      </c>
      <c r="Q52" s="757">
        <f>'Формат ФСТ'!H46</f>
        <v>2</v>
      </c>
      <c r="R52" s="81">
        <f>'1 приложение 1.1'!AI52</f>
        <v>0.9420057999999999</v>
      </c>
      <c r="S52" s="647">
        <v>0</v>
      </c>
      <c r="T52" s="647">
        <v>0</v>
      </c>
      <c r="U52" s="647">
        <v>0</v>
      </c>
      <c r="V52" s="80">
        <f t="shared" si="3"/>
        <v>0.9420057999999999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5"/>
      <c r="AM52" s="229"/>
    </row>
    <row r="53" spans="1:39" ht="42.75" customHeight="1">
      <c r="A53" s="169" t="s">
        <v>584</v>
      </c>
      <c r="B53" s="499" t="str">
        <f>'Формат ФСТ'!B47</f>
        <v>Приобретение LADA Largus</v>
      </c>
      <c r="C53" s="4"/>
      <c r="D53" s="4"/>
      <c r="E53" s="4"/>
      <c r="F53" s="4"/>
      <c r="G53" s="779"/>
      <c r="H53" s="751"/>
      <c r="I53" s="751"/>
      <c r="J53" s="750">
        <v>0</v>
      </c>
      <c r="K53" s="762"/>
      <c r="L53" s="751"/>
      <c r="M53" s="751"/>
      <c r="N53" s="751"/>
      <c r="O53" s="750">
        <v>0</v>
      </c>
      <c r="P53" s="751" t="s">
        <v>640</v>
      </c>
      <c r="Q53" s="757">
        <f>'Формат ФСТ'!H47</f>
        <v>2</v>
      </c>
      <c r="R53" s="81">
        <f>'1 приложение 1.1'!AI53</f>
        <v>1.0980017999999998</v>
      </c>
      <c r="S53" s="647">
        <v>0</v>
      </c>
      <c r="T53" s="647">
        <v>0</v>
      </c>
      <c r="U53" s="647">
        <v>0</v>
      </c>
      <c r="V53" s="80">
        <f t="shared" si="3"/>
        <v>1.0980017999999998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5"/>
      <c r="AM53" s="229"/>
    </row>
    <row r="54" spans="1:39" ht="47.25" customHeight="1">
      <c r="A54" s="169" t="s">
        <v>585</v>
      </c>
      <c r="B54" s="499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C54" s="4"/>
      <c r="D54" s="4"/>
      <c r="E54" s="4"/>
      <c r="F54" s="4"/>
      <c r="G54" s="779"/>
      <c r="H54" s="751"/>
      <c r="I54" s="751"/>
      <c r="J54" s="750">
        <v>0</v>
      </c>
      <c r="K54" s="762" t="str">
        <f>'1 приложение 1.1'!H54</f>
        <v>2021</v>
      </c>
      <c r="L54" s="751">
        <v>30</v>
      </c>
      <c r="M54" s="751" t="s">
        <v>320</v>
      </c>
      <c r="N54" s="751" t="s">
        <v>641</v>
      </c>
      <c r="O54" s="750">
        <f>'1 приложение 1.1'!AB54</f>
        <v>27</v>
      </c>
      <c r="P54" s="751"/>
      <c r="Q54" s="757">
        <f>'Формат ФСТ'!H48</f>
        <v>0</v>
      </c>
      <c r="R54" s="81">
        <f>'1 приложение 1.1'!AI54</f>
        <v>18.0198508</v>
      </c>
      <c r="S54" s="647">
        <v>0</v>
      </c>
      <c r="T54" s="647">
        <v>0</v>
      </c>
      <c r="U54" s="647">
        <v>0</v>
      </c>
      <c r="V54" s="80">
        <f t="shared" si="3"/>
        <v>18.0198508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5"/>
      <c r="AM54" s="229"/>
    </row>
    <row r="55" spans="1:72" s="417" customFormat="1" ht="47.25" customHeight="1" hidden="1">
      <c r="A55" s="414"/>
      <c r="B55" s="418"/>
      <c r="C55" s="415" t="s">
        <v>322</v>
      </c>
      <c r="D55" s="416"/>
      <c r="E55" s="416"/>
      <c r="F55" s="609" t="s">
        <v>372</v>
      </c>
      <c r="G55" s="609"/>
      <c r="H55" s="633"/>
      <c r="I55" s="620"/>
      <c r="J55" s="646"/>
      <c r="K55" s="621"/>
      <c r="L55" s="622"/>
      <c r="M55" s="415"/>
      <c r="N55" s="644"/>
      <c r="O55" s="647"/>
      <c r="P55" s="645"/>
      <c r="Q55" s="651"/>
      <c r="R55" s="646"/>
      <c r="S55" s="647"/>
      <c r="T55" s="640"/>
      <c r="U55" s="640"/>
      <c r="V55" s="640"/>
      <c r="W55" s="644"/>
      <c r="X55" s="645"/>
      <c r="Y55" s="645"/>
      <c r="Z55" s="645"/>
      <c r="AA55" s="645"/>
      <c r="AB55" s="644"/>
      <c r="AC55" s="645"/>
      <c r="AD55" s="645"/>
      <c r="AE55" s="645"/>
      <c r="AF55" s="645"/>
      <c r="AG55" s="635"/>
      <c r="AH55" s="609"/>
      <c r="AI55" s="609"/>
      <c r="AJ55" s="648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  <c r="AW55" s="429"/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  <c r="BK55" s="429"/>
      <c r="BL55" s="429"/>
      <c r="BM55" s="429"/>
      <c r="BN55" s="429"/>
      <c r="BO55" s="429"/>
      <c r="BP55" s="429"/>
      <c r="BQ55" s="429"/>
      <c r="BR55" s="429"/>
      <c r="BS55" s="429"/>
      <c r="BT55" s="429"/>
    </row>
    <row r="56" spans="1:72" s="417" customFormat="1" ht="43.5" customHeight="1" hidden="1">
      <c r="A56" s="414"/>
      <c r="B56" s="418"/>
      <c r="C56" s="415" t="s">
        <v>322</v>
      </c>
      <c r="D56" s="416"/>
      <c r="E56" s="416"/>
      <c r="F56" s="609" t="s">
        <v>372</v>
      </c>
      <c r="G56" s="609"/>
      <c r="H56" s="633"/>
      <c r="I56" s="620"/>
      <c r="J56" s="646"/>
      <c r="K56" s="621"/>
      <c r="L56" s="622"/>
      <c r="M56" s="415"/>
      <c r="N56" s="621"/>
      <c r="O56" s="647"/>
      <c r="P56" s="645"/>
      <c r="Q56" s="651"/>
      <c r="R56" s="647"/>
      <c r="S56" s="647"/>
      <c r="T56" s="640"/>
      <c r="U56" s="640"/>
      <c r="V56" s="640"/>
      <c r="W56" s="644"/>
      <c r="X56" s="645"/>
      <c r="Y56" s="645"/>
      <c r="Z56" s="644"/>
      <c r="AA56" s="645"/>
      <c r="AB56" s="644"/>
      <c r="AC56" s="645"/>
      <c r="AD56" s="645"/>
      <c r="AE56" s="645"/>
      <c r="AF56" s="645"/>
      <c r="AG56" s="635"/>
      <c r="AH56" s="609"/>
      <c r="AI56" s="609"/>
      <c r="AJ56" s="648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29"/>
      <c r="BS56" s="429"/>
      <c r="BT56" s="429"/>
    </row>
    <row r="57" spans="1:72" s="417" customFormat="1" ht="60.75" customHeight="1" hidden="1">
      <c r="A57" s="414"/>
      <c r="B57" s="418"/>
      <c r="C57" s="415" t="s">
        <v>322</v>
      </c>
      <c r="D57" s="416"/>
      <c r="E57" s="416"/>
      <c r="F57" s="609" t="s">
        <v>372</v>
      </c>
      <c r="G57" s="609"/>
      <c r="H57" s="633"/>
      <c r="I57" s="620"/>
      <c r="J57" s="646"/>
      <c r="K57" s="621"/>
      <c r="L57" s="622"/>
      <c r="M57" s="415"/>
      <c r="N57" s="621"/>
      <c r="O57" s="647"/>
      <c r="P57" s="645"/>
      <c r="Q57" s="651"/>
      <c r="R57" s="647"/>
      <c r="S57" s="647"/>
      <c r="T57" s="640"/>
      <c r="U57" s="640"/>
      <c r="V57" s="640"/>
      <c r="W57" s="644"/>
      <c r="X57" s="645"/>
      <c r="Y57" s="645"/>
      <c r="Z57" s="644"/>
      <c r="AA57" s="645"/>
      <c r="AB57" s="644"/>
      <c r="AC57" s="645"/>
      <c r="AD57" s="645"/>
      <c r="AE57" s="645"/>
      <c r="AF57" s="645"/>
      <c r="AG57" s="635"/>
      <c r="AH57" s="609"/>
      <c r="AI57" s="609"/>
      <c r="AJ57" s="648"/>
      <c r="AM57" s="429"/>
      <c r="AN57" s="429"/>
      <c r="AO57" s="429"/>
      <c r="AP57" s="429"/>
      <c r="AQ57" s="429"/>
      <c r="AR57" s="429"/>
      <c r="AS57" s="429"/>
      <c r="AT57" s="429"/>
      <c r="AU57" s="429"/>
      <c r="AV57" s="429"/>
      <c r="AW57" s="429"/>
      <c r="AX57" s="429"/>
      <c r="AY57" s="429"/>
      <c r="AZ57" s="429"/>
      <c r="BA57" s="429"/>
      <c r="BB57" s="429"/>
      <c r="BC57" s="429"/>
      <c r="BD57" s="429"/>
      <c r="BE57" s="429"/>
      <c r="BF57" s="429"/>
      <c r="BG57" s="429"/>
      <c r="BH57" s="429"/>
      <c r="BI57" s="429"/>
      <c r="BJ57" s="429"/>
      <c r="BK57" s="429"/>
      <c r="BL57" s="429"/>
      <c r="BM57" s="429"/>
      <c r="BN57" s="429"/>
      <c r="BO57" s="429"/>
      <c r="BP57" s="429"/>
      <c r="BQ57" s="429"/>
      <c r="BR57" s="429"/>
      <c r="BS57" s="429"/>
      <c r="BT57" s="429"/>
    </row>
    <row r="58" spans="1:72" s="417" customFormat="1" ht="53.25" customHeight="1" hidden="1">
      <c r="A58" s="414"/>
      <c r="B58" s="418"/>
      <c r="C58" s="415" t="s">
        <v>322</v>
      </c>
      <c r="D58" s="416"/>
      <c r="E58" s="416"/>
      <c r="F58" s="609" t="s">
        <v>372</v>
      </c>
      <c r="G58" s="609"/>
      <c r="H58" s="633"/>
      <c r="I58" s="620"/>
      <c r="J58" s="646"/>
      <c r="K58" s="621"/>
      <c r="L58" s="622"/>
      <c r="M58" s="415"/>
      <c r="N58" s="621"/>
      <c r="O58" s="647"/>
      <c r="P58" s="645"/>
      <c r="Q58" s="651"/>
      <c r="R58" s="647"/>
      <c r="S58" s="647"/>
      <c r="T58" s="640"/>
      <c r="U58" s="640"/>
      <c r="V58" s="640"/>
      <c r="W58" s="644"/>
      <c r="X58" s="645"/>
      <c r="Y58" s="645"/>
      <c r="Z58" s="644"/>
      <c r="AA58" s="645"/>
      <c r="AB58" s="644"/>
      <c r="AC58" s="645"/>
      <c r="AD58" s="645"/>
      <c r="AE58" s="645"/>
      <c r="AF58" s="645"/>
      <c r="AG58" s="635"/>
      <c r="AH58" s="609"/>
      <c r="AI58" s="609"/>
      <c r="AJ58" s="648"/>
      <c r="AM58" s="429"/>
      <c r="AN58" s="429"/>
      <c r="AO58" s="429"/>
      <c r="AP58" s="429"/>
      <c r="AQ58" s="429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29"/>
      <c r="BN58" s="429"/>
      <c r="BO58" s="429"/>
      <c r="BP58" s="429"/>
      <c r="BQ58" s="429"/>
      <c r="BR58" s="429"/>
      <c r="BS58" s="429"/>
      <c r="BT58" s="429"/>
    </row>
    <row r="59" spans="1:72" s="417" customFormat="1" ht="60" customHeight="1" hidden="1">
      <c r="A59" s="414"/>
      <c r="B59" s="418"/>
      <c r="C59" s="415" t="s">
        <v>322</v>
      </c>
      <c r="D59" s="416"/>
      <c r="E59" s="416"/>
      <c r="F59" s="609" t="s">
        <v>372</v>
      </c>
      <c r="G59" s="609"/>
      <c r="H59" s="633"/>
      <c r="I59" s="620"/>
      <c r="J59" s="646"/>
      <c r="K59" s="621"/>
      <c r="L59" s="622"/>
      <c r="M59" s="415"/>
      <c r="N59" s="621"/>
      <c r="O59" s="647"/>
      <c r="P59" s="645"/>
      <c r="Q59" s="651"/>
      <c r="R59" s="647"/>
      <c r="S59" s="647"/>
      <c r="T59" s="640"/>
      <c r="U59" s="640"/>
      <c r="V59" s="640"/>
      <c r="W59" s="644"/>
      <c r="X59" s="645"/>
      <c r="Y59" s="645"/>
      <c r="Z59" s="644"/>
      <c r="AA59" s="645"/>
      <c r="AB59" s="644"/>
      <c r="AC59" s="645"/>
      <c r="AD59" s="645"/>
      <c r="AE59" s="645"/>
      <c r="AF59" s="645"/>
      <c r="AG59" s="635"/>
      <c r="AH59" s="609"/>
      <c r="AI59" s="609"/>
      <c r="AJ59" s="648"/>
      <c r="AM59" s="429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9"/>
      <c r="BT59" s="429"/>
    </row>
    <row r="60" spans="1:72" s="424" customFormat="1" ht="59.25" customHeight="1" hidden="1" thickBot="1">
      <c r="A60" s="414"/>
      <c r="B60" s="649"/>
      <c r="C60" s="415" t="s">
        <v>322</v>
      </c>
      <c r="D60" s="416"/>
      <c r="E60" s="416"/>
      <c r="F60" s="609" t="s">
        <v>372</v>
      </c>
      <c r="G60" s="609"/>
      <c r="H60" s="619"/>
      <c r="I60" s="620"/>
      <c r="J60" s="653"/>
      <c r="K60" s="621"/>
      <c r="L60" s="622"/>
      <c r="M60" s="415"/>
      <c r="N60" s="486"/>
      <c r="O60" s="650"/>
      <c r="P60" s="477"/>
      <c r="Q60" s="619"/>
      <c r="R60" s="650"/>
      <c r="S60" s="650"/>
      <c r="T60" s="640"/>
      <c r="U60" s="640"/>
      <c r="V60" s="650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635"/>
      <c r="AH60" s="609"/>
      <c r="AI60" s="619"/>
      <c r="AJ60" s="623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  <c r="BM60" s="432"/>
      <c r="BN60" s="432"/>
      <c r="BO60" s="432"/>
      <c r="BP60" s="432"/>
      <c r="BQ60" s="432"/>
      <c r="BR60" s="432"/>
      <c r="BS60" s="432"/>
      <c r="BT60" s="432"/>
    </row>
    <row r="61" spans="1:39" ht="15.75" customHeight="1" hidden="1">
      <c r="A61" s="490"/>
      <c r="B61" s="6"/>
      <c r="C61" s="6"/>
      <c r="D61" s="6"/>
      <c r="E61" s="6"/>
      <c r="F61" s="6"/>
      <c r="G61" s="6"/>
      <c r="H61" s="6"/>
      <c r="I61" s="6"/>
      <c r="J61" s="654"/>
      <c r="K61" s="6"/>
      <c r="L61" s="6"/>
      <c r="M61" s="6"/>
      <c r="N61" s="6"/>
      <c r="O61" s="654"/>
      <c r="P61" s="6"/>
      <c r="Q61" s="652"/>
      <c r="R61" s="148"/>
      <c r="S61" s="148"/>
      <c r="T61" s="148"/>
      <c r="U61" s="148"/>
      <c r="V61" s="148"/>
      <c r="W61" s="491"/>
      <c r="X61" s="491"/>
      <c r="Y61" s="491"/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2"/>
      <c r="AM61" s="229"/>
    </row>
    <row r="62" spans="1:39" ht="21.75" customHeight="1">
      <c r="A62" s="884" t="s">
        <v>92</v>
      </c>
      <c r="B62" s="885"/>
      <c r="C62" s="6"/>
      <c r="D62" s="6"/>
      <c r="E62" s="6"/>
      <c r="F62" s="6"/>
      <c r="G62" s="6"/>
      <c r="H62" s="6"/>
      <c r="I62" s="6"/>
      <c r="J62" s="654"/>
      <c r="K62" s="6"/>
      <c r="L62" s="6"/>
      <c r="M62" s="6"/>
      <c r="N62" s="6"/>
      <c r="O62" s="654"/>
      <c r="P62" s="6"/>
      <c r="Q62" s="652"/>
      <c r="R62" s="148"/>
      <c r="S62" s="148"/>
      <c r="T62" s="148"/>
      <c r="U62" s="148"/>
      <c r="V62" s="148"/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2"/>
      <c r="AM62" s="229"/>
    </row>
    <row r="63" spans="1:39" ht="32.25" customHeight="1" thickBot="1">
      <c r="A63" s="487"/>
      <c r="B63" s="488" t="s">
        <v>114</v>
      </c>
      <c r="C63" s="493"/>
      <c r="D63" s="493"/>
      <c r="E63" s="493"/>
      <c r="F63" s="493"/>
      <c r="G63" s="493"/>
      <c r="H63" s="493"/>
      <c r="I63" s="493"/>
      <c r="J63" s="655"/>
      <c r="K63" s="493"/>
      <c r="L63" s="750"/>
      <c r="M63" s="750"/>
      <c r="N63" s="751"/>
      <c r="O63" s="751"/>
      <c r="P63" s="751"/>
      <c r="Q63" s="751"/>
      <c r="R63" s="751"/>
      <c r="S63" s="751"/>
      <c r="T63" s="752"/>
      <c r="U63" s="526"/>
      <c r="V63" s="526"/>
      <c r="W63" s="494"/>
      <c r="X63" s="494"/>
      <c r="Y63" s="494"/>
      <c r="Z63" s="494"/>
      <c r="AA63" s="494"/>
      <c r="AB63" s="494"/>
      <c r="AC63" s="494"/>
      <c r="AD63" s="494"/>
      <c r="AE63" s="494"/>
      <c r="AF63" s="494"/>
      <c r="AG63" s="494"/>
      <c r="AH63" s="494"/>
      <c r="AI63" s="494"/>
      <c r="AJ63" s="495"/>
      <c r="AM63" s="229"/>
    </row>
    <row r="64" ht="15.75">
      <c r="AM64" s="229"/>
    </row>
    <row r="65" spans="37:39" ht="15.75">
      <c r="AK65" s="229"/>
      <c r="AL65" s="229"/>
      <c r="AM65" s="229"/>
    </row>
    <row r="66" spans="37:39" ht="15.75">
      <c r="AK66" s="229"/>
      <c r="AL66" s="229"/>
      <c r="AM66" s="229"/>
    </row>
    <row r="67" spans="37:39" ht="15.75" customHeight="1">
      <c r="AK67" s="229"/>
      <c r="AL67" s="229"/>
      <c r="AM67" s="229"/>
    </row>
    <row r="68" spans="37:39" ht="15.75" customHeight="1">
      <c r="AK68" s="229"/>
      <c r="AL68" s="229"/>
      <c r="AM68" s="229"/>
    </row>
    <row r="69" spans="37:39" ht="15.75">
      <c r="AK69" s="229"/>
      <c r="AL69" s="229"/>
      <c r="AM69" s="229"/>
    </row>
  </sheetData>
  <sheetProtection/>
  <mergeCells count="18">
    <mergeCell ref="AA16:AD16"/>
    <mergeCell ref="AE16:AI16"/>
    <mergeCell ref="R15:V16"/>
    <mergeCell ref="B15:B17"/>
    <mergeCell ref="W15:AJ15"/>
    <mergeCell ref="C16:F16"/>
    <mergeCell ref="W16:Z16"/>
    <mergeCell ref="P16:Q16"/>
    <mergeCell ref="AE9:AJ9"/>
    <mergeCell ref="A62:B62"/>
    <mergeCell ref="AH12:AJ12"/>
    <mergeCell ref="A6:AJ6"/>
    <mergeCell ref="AG11:AJ11"/>
    <mergeCell ref="C15:Q15"/>
    <mergeCell ref="A15:A17"/>
    <mergeCell ref="AJ16:AJ17"/>
    <mergeCell ref="G16:J16"/>
    <mergeCell ref="K16:O16"/>
  </mergeCells>
  <conditionalFormatting sqref="C42">
    <cfRule type="expression" priority="1" dxfId="0" stopIfTrue="1">
      <formula>#REF!="Г"</formula>
    </cfRule>
  </conditionalFormatting>
  <conditionalFormatting sqref="C36:C41">
    <cfRule type="expression" priority="2" dxfId="0" stopIfTrue="1">
      <formula>#REF!="Г"</formula>
    </cfRule>
  </conditionalFormatting>
  <printOptions/>
  <pageMargins left="0.9055118110236221" right="0.31496062992125984" top="0.5511811023622047" bottom="0.3937007874015748" header="0.31496062992125984" footer="0.31496062992125984"/>
  <pageSetup fitToHeight="0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tabSelected="1" view="pageBreakPreview" zoomScale="120" zoomScaleSheetLayoutView="120" zoomScalePageLayoutView="0" workbookViewId="0" topLeftCell="BB1">
      <selection activeCell="AC20" sqref="AC20"/>
    </sheetView>
  </sheetViews>
  <sheetFormatPr defaultColWidth="0.74609375" defaultRowHeight="15.75"/>
  <cols>
    <col min="1" max="1" width="3.75390625" style="659" customWidth="1"/>
    <col min="2" max="2" width="24.875" style="191" customWidth="1"/>
    <col min="3" max="3" width="5.375" style="191" customWidth="1"/>
    <col min="4" max="22" width="4.625" style="191" customWidth="1"/>
    <col min="23" max="23" width="4.625" style="673" customWidth="1"/>
    <col min="24" max="25" width="4.625" style="191" customWidth="1"/>
    <col min="26" max="26" width="4.625" style="673" customWidth="1"/>
    <col min="27" max="28" width="4.625" style="191" customWidth="1"/>
    <col min="29" max="29" width="4.625" style="673" customWidth="1"/>
    <col min="30" max="31" width="4.625" style="191" customWidth="1"/>
    <col min="32" max="32" width="4.625" style="673" customWidth="1"/>
    <col min="33" max="34" width="4.625" style="191" customWidth="1"/>
    <col min="35" max="35" width="4.625" style="673" customWidth="1"/>
    <col min="36" max="37" width="4.625" style="191" customWidth="1"/>
    <col min="38" max="38" width="4.625" style="673" customWidth="1"/>
    <col min="39" max="39" width="10.25390625" style="191" customWidth="1"/>
    <col min="40" max="41" width="4.625" style="191" customWidth="1"/>
    <col min="42" max="42" width="4.625" style="673" customWidth="1"/>
    <col min="43" max="44" width="4.625" style="191" customWidth="1"/>
    <col min="45" max="45" width="4.625" style="673" customWidth="1"/>
    <col min="46" max="47" width="4.625" style="191" customWidth="1"/>
    <col min="48" max="48" width="4.625" style="673" customWidth="1"/>
    <col min="49" max="50" width="4.625" style="191" customWidth="1"/>
    <col min="51" max="51" width="4.625" style="673" customWidth="1"/>
    <col min="52" max="53" width="4.625" style="191" customWidth="1"/>
    <col min="54" max="54" width="4.625" style="673" customWidth="1"/>
    <col min="55" max="56" width="4.625" style="191" customWidth="1"/>
    <col min="57" max="57" width="4.625" style="673" customWidth="1"/>
    <col min="58" max="59" width="4.625" style="191" customWidth="1"/>
    <col min="60" max="60" width="4.625" style="673" customWidth="1"/>
    <col min="61" max="62" width="4.625" style="191" customWidth="1"/>
    <col min="63" max="63" width="4.625" style="673" customWidth="1"/>
    <col min="64" max="65" width="4.625" style="191" customWidth="1"/>
    <col min="66" max="66" width="4.625" style="673" customWidth="1"/>
    <col min="67" max="68" width="4.625" style="191" customWidth="1"/>
    <col min="69" max="69" width="4.625" style="673" customWidth="1"/>
    <col min="70" max="71" width="4.625" style="191" customWidth="1"/>
    <col min="72" max="72" width="5.75390625" style="191" customWidth="1"/>
    <col min="73" max="73" width="4.625" style="191" customWidth="1"/>
    <col min="74" max="74" width="5.75390625" style="191" customWidth="1"/>
    <col min="75" max="75" width="4.75390625" style="191" customWidth="1"/>
    <col min="76" max="78" width="4.625" style="191" customWidth="1"/>
    <col min="79" max="79" width="5.625" style="191" customWidth="1"/>
    <col min="80" max="80" width="0.74609375" style="191" customWidth="1"/>
    <col min="81" max="16384" width="0.74609375" style="191" customWidth="1"/>
  </cols>
  <sheetData>
    <row r="1" spans="1:79" s="192" customFormat="1" ht="12" customHeight="1">
      <c r="A1" s="656"/>
      <c r="W1" s="667"/>
      <c r="Z1" s="667"/>
      <c r="AC1" s="667"/>
      <c r="AF1" s="667"/>
      <c r="AI1" s="667"/>
      <c r="AL1" s="667"/>
      <c r="AP1" s="667"/>
      <c r="AS1" s="667"/>
      <c r="AV1" s="667"/>
      <c r="AY1" s="667"/>
      <c r="BB1" s="667"/>
      <c r="BE1" s="667"/>
      <c r="BH1" s="667"/>
      <c r="BK1" s="667"/>
      <c r="BN1" s="667"/>
      <c r="BQ1" s="667"/>
      <c r="BV1" s="246"/>
      <c r="BW1" s="246"/>
      <c r="BX1" s="246"/>
      <c r="BY1" s="917" t="s">
        <v>483</v>
      </c>
      <c r="BZ1" s="918"/>
      <c r="CA1" s="918"/>
    </row>
    <row r="2" spans="1:79" s="192" customFormat="1" ht="9.75" customHeight="1">
      <c r="A2" s="656"/>
      <c r="W2" s="667"/>
      <c r="Z2" s="667"/>
      <c r="AC2" s="667"/>
      <c r="AF2" s="667"/>
      <c r="AI2" s="667"/>
      <c r="AL2" s="667"/>
      <c r="AP2" s="667"/>
      <c r="AS2" s="667"/>
      <c r="AT2" s="203"/>
      <c r="AU2" s="203"/>
      <c r="AV2" s="667"/>
      <c r="AW2" s="203"/>
      <c r="AX2" s="203"/>
      <c r="AY2" s="667"/>
      <c r="AZ2" s="203"/>
      <c r="BA2" s="203"/>
      <c r="BB2" s="667"/>
      <c r="BC2" s="203"/>
      <c r="BD2" s="203"/>
      <c r="BE2" s="667"/>
      <c r="BH2" s="667"/>
      <c r="BI2" s="203"/>
      <c r="BJ2" s="203"/>
      <c r="BK2" s="667"/>
      <c r="BN2" s="667"/>
      <c r="BQ2" s="667"/>
      <c r="BY2" s="919" t="str">
        <f>'1 приложение 1.1'!AI3</f>
        <v>к приказу Минэнерго России</v>
      </c>
      <c r="BZ2" s="920"/>
      <c r="CA2" s="920"/>
    </row>
    <row r="3" spans="1:79" s="192" customFormat="1" ht="9.75" customHeight="1">
      <c r="A3" s="656"/>
      <c r="W3" s="667"/>
      <c r="Z3" s="667"/>
      <c r="AC3" s="667"/>
      <c r="AF3" s="667"/>
      <c r="AI3" s="667"/>
      <c r="AL3" s="667"/>
      <c r="AP3" s="667"/>
      <c r="AS3" s="667"/>
      <c r="AT3" s="203"/>
      <c r="AU3" s="203"/>
      <c r="AV3" s="667"/>
      <c r="AW3" s="203"/>
      <c r="AX3" s="203"/>
      <c r="AY3" s="667"/>
      <c r="AZ3" s="203"/>
      <c r="BA3" s="203"/>
      <c r="BB3" s="667"/>
      <c r="BC3" s="203"/>
      <c r="BD3" s="203"/>
      <c r="BE3" s="667"/>
      <c r="BH3" s="667"/>
      <c r="BI3" s="203"/>
      <c r="BJ3" s="203"/>
      <c r="BK3" s="667"/>
      <c r="BN3" s="667"/>
      <c r="BQ3" s="667"/>
      <c r="BX3" s="921" t="str">
        <f>'1 приложение 1.1'!AI4</f>
        <v>от « 24 » марта 2010 г. № 114</v>
      </c>
      <c r="BY3" s="922"/>
      <c r="BZ3" s="922"/>
      <c r="CA3" s="922"/>
    </row>
    <row r="4" spans="1:79" s="194" customFormat="1" ht="9" customHeight="1">
      <c r="A4" s="657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668"/>
      <c r="X4" s="204"/>
      <c r="Y4" s="204"/>
      <c r="Z4" s="668"/>
      <c r="AA4" s="204"/>
      <c r="AB4" s="204"/>
      <c r="AC4" s="668"/>
      <c r="AD4" s="204"/>
      <c r="AE4" s="204"/>
      <c r="AF4" s="668"/>
      <c r="AG4" s="204"/>
      <c r="AH4" s="204"/>
      <c r="AI4" s="668"/>
      <c r="AJ4" s="204"/>
      <c r="AK4" s="204"/>
      <c r="AL4" s="668"/>
      <c r="AM4" s="204"/>
      <c r="AN4" s="204"/>
      <c r="AO4" s="204"/>
      <c r="AP4" s="668"/>
      <c r="AS4" s="668"/>
      <c r="AV4" s="668"/>
      <c r="AY4" s="668"/>
      <c r="BB4" s="668"/>
      <c r="BE4" s="668"/>
      <c r="BH4" s="668"/>
      <c r="BK4" s="668"/>
      <c r="BN4" s="668"/>
      <c r="BQ4" s="668"/>
      <c r="BV4" s="204"/>
      <c r="BW4" s="204"/>
      <c r="BX4" s="204"/>
      <c r="BY4" s="204"/>
      <c r="BZ4" s="204"/>
      <c r="CA4" s="204"/>
    </row>
    <row r="5" spans="1:79" s="192" customFormat="1" ht="9" customHeight="1">
      <c r="A5" s="656"/>
      <c r="W5" s="667"/>
      <c r="Z5" s="667"/>
      <c r="AC5" s="667"/>
      <c r="AF5" s="667"/>
      <c r="AI5" s="667"/>
      <c r="AL5" s="667"/>
      <c r="AP5" s="667"/>
      <c r="AS5" s="667"/>
      <c r="AV5" s="667"/>
      <c r="AY5" s="667"/>
      <c r="BB5" s="667"/>
      <c r="BE5" s="667"/>
      <c r="BH5" s="667"/>
      <c r="BK5" s="667"/>
      <c r="BN5" s="667"/>
      <c r="BQ5" s="667"/>
      <c r="BW5" s="203"/>
      <c r="BX5" s="203"/>
      <c r="BY5" s="203"/>
      <c r="BZ5" s="203"/>
      <c r="CA5" s="203"/>
    </row>
    <row r="6" spans="1:79" s="192" customFormat="1" ht="9" customHeight="1">
      <c r="A6" s="656"/>
      <c r="W6" s="667"/>
      <c r="Z6" s="667"/>
      <c r="AC6" s="667"/>
      <c r="AF6" s="667"/>
      <c r="AI6" s="667"/>
      <c r="AL6" s="667"/>
      <c r="AM6" s="200"/>
      <c r="AN6" s="200"/>
      <c r="AO6" s="200"/>
      <c r="AP6" s="676"/>
      <c r="AS6" s="676"/>
      <c r="AV6" s="676"/>
      <c r="AY6" s="676"/>
      <c r="BB6" s="676"/>
      <c r="BE6" s="676"/>
      <c r="BH6" s="676"/>
      <c r="BK6" s="676"/>
      <c r="BN6" s="676"/>
      <c r="BQ6" s="676"/>
      <c r="BV6" s="914" t="str">
        <f>'1 приложение 1.1'!AI8</f>
        <v>Утверждаю</v>
      </c>
      <c r="BW6" s="914"/>
      <c r="BX6" s="914"/>
      <c r="BY6" s="914"/>
      <c r="BZ6" s="914"/>
      <c r="CA6" s="914"/>
    </row>
    <row r="7" spans="1:79" s="201" customFormat="1" ht="9" customHeight="1">
      <c r="A7" s="658"/>
      <c r="W7" s="669"/>
      <c r="Z7" s="669"/>
      <c r="AC7" s="669"/>
      <c r="AF7" s="669"/>
      <c r="AI7" s="669"/>
      <c r="AL7" s="669"/>
      <c r="AM7" s="202"/>
      <c r="AN7" s="202"/>
      <c r="AO7" s="202"/>
      <c r="AP7" s="677"/>
      <c r="AS7" s="677"/>
      <c r="AV7" s="677"/>
      <c r="AY7" s="677"/>
      <c r="BB7" s="677"/>
      <c r="BE7" s="677"/>
      <c r="BH7" s="677"/>
      <c r="BK7" s="677"/>
      <c r="BN7" s="677"/>
      <c r="BQ7" s="677"/>
      <c r="BV7" s="915" t="str">
        <f>'1 приложение 1.1'!AA9</f>
        <v>Генеральный директор АО "Королевская электросеть"</v>
      </c>
      <c r="BW7" s="915"/>
      <c r="BX7" s="915"/>
      <c r="BY7" s="915"/>
      <c r="BZ7" s="915"/>
      <c r="CA7" s="915"/>
    </row>
    <row r="8" spans="1:79" s="192" customFormat="1" ht="9" customHeight="1">
      <c r="A8" s="656"/>
      <c r="W8" s="667"/>
      <c r="Z8" s="667"/>
      <c r="AC8" s="667"/>
      <c r="AF8" s="667"/>
      <c r="AI8" s="667"/>
      <c r="AL8" s="667"/>
      <c r="AP8" s="667"/>
      <c r="AS8" s="667"/>
      <c r="AV8" s="667"/>
      <c r="AY8" s="667"/>
      <c r="BB8" s="667"/>
      <c r="BE8" s="667"/>
      <c r="BH8" s="667"/>
      <c r="BK8" s="667"/>
      <c r="BN8" s="667"/>
      <c r="BQ8" s="667"/>
      <c r="BV8" s="257"/>
      <c r="BW8" s="913"/>
      <c r="BX8" s="913"/>
      <c r="BY8" s="257"/>
      <c r="BZ8" s="257"/>
      <c r="CA8" s="258"/>
    </row>
    <row r="9" spans="1:79" s="197" customFormat="1" ht="10.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670"/>
      <c r="X9" s="199"/>
      <c r="Y9" s="199"/>
      <c r="Z9" s="670"/>
      <c r="AA9" s="199"/>
      <c r="AB9" s="199"/>
      <c r="AC9" s="670"/>
      <c r="AD9" s="199"/>
      <c r="AE9" s="199"/>
      <c r="AF9" s="670"/>
      <c r="AG9" s="199"/>
      <c r="AH9" s="199"/>
      <c r="AI9" s="670"/>
      <c r="AJ9" s="199"/>
      <c r="AK9" s="199"/>
      <c r="AL9" s="670"/>
      <c r="AM9" s="198"/>
      <c r="AN9" s="198"/>
      <c r="AO9" s="198"/>
      <c r="AP9" s="678"/>
      <c r="AS9" s="678"/>
      <c r="AV9" s="678"/>
      <c r="AY9" s="678"/>
      <c r="BB9" s="678"/>
      <c r="BE9" s="678"/>
      <c r="BH9" s="678"/>
      <c r="BK9" s="678"/>
      <c r="BN9" s="678"/>
      <c r="BQ9" s="678"/>
      <c r="BV9" s="198"/>
      <c r="BW9" s="923" t="str">
        <f>'1 приложение 1.1'!AD11</f>
        <v>____________(Г.М.Крук)</v>
      </c>
      <c r="BX9" s="922"/>
      <c r="BY9" s="922"/>
      <c r="BZ9" s="922"/>
      <c r="CA9" s="922"/>
    </row>
    <row r="10" spans="1:79" s="197" customFormat="1" ht="10.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511"/>
      <c r="V10" s="511"/>
      <c r="W10" s="670"/>
      <c r="X10" s="199"/>
      <c r="Y10" s="199"/>
      <c r="Z10" s="670"/>
      <c r="AA10" s="199"/>
      <c r="AB10" s="199"/>
      <c r="AC10" s="670"/>
      <c r="AD10" s="199"/>
      <c r="AE10" s="199"/>
      <c r="AF10" s="670"/>
      <c r="AG10" s="199"/>
      <c r="AH10" s="199"/>
      <c r="AI10" s="670"/>
      <c r="AJ10" s="199"/>
      <c r="AK10" s="199"/>
      <c r="AL10" s="670"/>
      <c r="AM10" s="198"/>
      <c r="AN10" s="198"/>
      <c r="AO10" s="198"/>
      <c r="AP10" s="678"/>
      <c r="AS10" s="678"/>
      <c r="AV10" s="678"/>
      <c r="AY10" s="678"/>
      <c r="BB10" s="678"/>
      <c r="BE10" s="678"/>
      <c r="BH10" s="678"/>
      <c r="BK10" s="678"/>
      <c r="BN10" s="678"/>
      <c r="BQ10" s="678"/>
      <c r="BV10" s="198"/>
      <c r="BW10" s="198"/>
      <c r="BX10" s="924" t="str">
        <f>'1 приложение 1.1'!AF12</f>
        <v>«29» февраля 2016 года</v>
      </c>
      <c r="BY10" s="925"/>
      <c r="BZ10" s="925"/>
      <c r="CA10" s="925"/>
    </row>
    <row r="11" spans="1:79" s="196" customFormat="1" ht="12.75">
      <c r="A11" s="927" t="s">
        <v>704</v>
      </c>
      <c r="B11" s="927"/>
      <c r="C11" s="927"/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7"/>
      <c r="AL11" s="927"/>
      <c r="AM11" s="927"/>
      <c r="AN11" s="927"/>
      <c r="AO11" s="927"/>
      <c r="AP11" s="927"/>
      <c r="AQ11" s="927"/>
      <c r="AR11" s="927"/>
      <c r="AS11" s="927"/>
      <c r="AT11" s="927"/>
      <c r="AU11" s="927"/>
      <c r="AV11" s="927"/>
      <c r="AW11" s="927"/>
      <c r="AX11" s="927"/>
      <c r="AY11" s="927"/>
      <c r="AZ11" s="927"/>
      <c r="BA11" s="927"/>
      <c r="BB11" s="927"/>
      <c r="BC11" s="927"/>
      <c r="BD11" s="927"/>
      <c r="BE11" s="927"/>
      <c r="BF11" s="927"/>
      <c r="BG11" s="927"/>
      <c r="BH11" s="927"/>
      <c r="BI11" s="927"/>
      <c r="BJ11" s="927"/>
      <c r="BK11" s="927"/>
      <c r="BL11" s="927"/>
      <c r="BM11" s="927"/>
      <c r="BN11" s="927"/>
      <c r="BO11" s="927"/>
      <c r="BP11" s="927"/>
      <c r="BQ11" s="927"/>
      <c r="BR11" s="927"/>
      <c r="BS11" s="927"/>
      <c r="BT11" s="927"/>
      <c r="BU11" s="927"/>
      <c r="BV11" s="927"/>
      <c r="BW11" s="927"/>
      <c r="BX11" s="927"/>
      <c r="BY11" s="927"/>
      <c r="BZ11" s="927"/>
      <c r="CA11" s="927"/>
    </row>
    <row r="12" spans="1:79" s="195" customFormat="1" ht="15.75" thickBot="1">
      <c r="A12" s="659"/>
      <c r="W12" s="671"/>
      <c r="Z12" s="671"/>
      <c r="AC12" s="671"/>
      <c r="AF12" s="671"/>
      <c r="AI12" s="671"/>
      <c r="AL12" s="671"/>
      <c r="AP12" s="671"/>
      <c r="AS12" s="671"/>
      <c r="AV12" s="671"/>
      <c r="AY12" s="671"/>
      <c r="BB12" s="671"/>
      <c r="BE12" s="671"/>
      <c r="BH12" s="671"/>
      <c r="BK12" s="671"/>
      <c r="BN12" s="671"/>
      <c r="BQ12" s="671"/>
      <c r="CA12" s="259" t="str">
        <f>'1 приложение 1.1'!AI13</f>
        <v>М.П.</v>
      </c>
    </row>
    <row r="13" spans="1:79" s="192" customFormat="1" ht="15" customHeight="1" thickBot="1">
      <c r="A13" s="902" t="s">
        <v>0</v>
      </c>
      <c r="B13" s="912" t="s">
        <v>409</v>
      </c>
      <c r="C13" s="931" t="s">
        <v>408</v>
      </c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3"/>
      <c r="U13" s="929" t="s">
        <v>407</v>
      </c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1"/>
      <c r="AI13" s="901"/>
      <c r="AJ13" s="901"/>
      <c r="AK13" s="901"/>
      <c r="AL13" s="930"/>
      <c r="AM13" s="903" t="s">
        <v>406</v>
      </c>
      <c r="AN13" s="926" t="s">
        <v>405</v>
      </c>
      <c r="AO13" s="926"/>
      <c r="AP13" s="926"/>
      <c r="AQ13" s="926"/>
      <c r="AR13" s="926"/>
      <c r="AS13" s="926"/>
      <c r="AT13" s="926"/>
      <c r="AU13" s="926"/>
      <c r="AV13" s="926"/>
      <c r="AW13" s="926"/>
      <c r="AX13" s="926"/>
      <c r="AY13" s="926"/>
      <c r="AZ13" s="926"/>
      <c r="BA13" s="926"/>
      <c r="BB13" s="926"/>
      <c r="BC13" s="926"/>
      <c r="BD13" s="926"/>
      <c r="BE13" s="926"/>
      <c r="BF13" s="926"/>
      <c r="BG13" s="926"/>
      <c r="BH13" s="926"/>
      <c r="BI13" s="926"/>
      <c r="BJ13" s="926"/>
      <c r="BK13" s="926"/>
      <c r="BL13" s="926"/>
      <c r="BM13" s="926"/>
      <c r="BN13" s="926"/>
      <c r="BO13" s="926"/>
      <c r="BP13" s="926"/>
      <c r="BQ13" s="926"/>
      <c r="BR13" s="926"/>
      <c r="BS13" s="926"/>
      <c r="BT13" s="926"/>
      <c r="BU13" s="926"/>
      <c r="BV13" s="926"/>
      <c r="BW13" s="926"/>
      <c r="BX13" s="926"/>
      <c r="BY13" s="926"/>
      <c r="BZ13" s="926"/>
      <c r="CA13" s="926"/>
    </row>
    <row r="14" spans="1:79" s="192" customFormat="1" ht="15" customHeight="1">
      <c r="A14" s="902"/>
      <c r="B14" s="912"/>
      <c r="C14" s="934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6"/>
      <c r="U14" s="916"/>
      <c r="V14" s="902"/>
      <c r="W14" s="902"/>
      <c r="X14" s="902"/>
      <c r="Y14" s="902"/>
      <c r="Z14" s="902"/>
      <c r="AA14" s="902"/>
      <c r="AB14" s="902"/>
      <c r="AC14" s="902"/>
      <c r="AD14" s="902"/>
      <c r="AE14" s="902"/>
      <c r="AF14" s="902"/>
      <c r="AG14" s="902"/>
      <c r="AH14" s="902"/>
      <c r="AI14" s="902"/>
      <c r="AJ14" s="902"/>
      <c r="AK14" s="902"/>
      <c r="AL14" s="928"/>
      <c r="AM14" s="904"/>
      <c r="AN14" s="909" t="s">
        <v>432</v>
      </c>
      <c r="AO14" s="910"/>
      <c r="AP14" s="910"/>
      <c r="AQ14" s="910"/>
      <c r="AR14" s="910"/>
      <c r="AS14" s="910"/>
      <c r="AT14" s="910"/>
      <c r="AU14" s="910"/>
      <c r="AV14" s="910"/>
      <c r="AW14" s="910"/>
      <c r="AX14" s="910"/>
      <c r="AY14" s="910"/>
      <c r="AZ14" s="910"/>
      <c r="BA14" s="910"/>
      <c r="BB14" s="910"/>
      <c r="BC14" s="901" t="s">
        <v>638</v>
      </c>
      <c r="BD14" s="901"/>
      <c r="BE14" s="901"/>
      <c r="BF14" s="901" t="s">
        <v>448</v>
      </c>
      <c r="BG14" s="901"/>
      <c r="BH14" s="901"/>
      <c r="BI14" s="901" t="s">
        <v>637</v>
      </c>
      <c r="BJ14" s="901"/>
      <c r="BK14" s="901"/>
      <c r="BL14" s="901" t="s">
        <v>636</v>
      </c>
      <c r="BM14" s="901"/>
      <c r="BN14" s="901"/>
      <c r="BO14" s="910" t="s">
        <v>44</v>
      </c>
      <c r="BP14" s="910"/>
      <c r="BQ14" s="911"/>
      <c r="BR14" s="909" t="s">
        <v>432</v>
      </c>
      <c r="BS14" s="910"/>
      <c r="BT14" s="910"/>
      <c r="BU14" s="910"/>
      <c r="BV14" s="910"/>
      <c r="BW14" s="901" t="s">
        <v>433</v>
      </c>
      <c r="BX14" s="901" t="s">
        <v>448</v>
      </c>
      <c r="BY14" s="901" t="s">
        <v>487</v>
      </c>
      <c r="BZ14" s="901" t="s">
        <v>636</v>
      </c>
      <c r="CA14" s="911" t="s">
        <v>44</v>
      </c>
    </row>
    <row r="15" spans="1:79" s="192" customFormat="1" ht="24" customHeight="1">
      <c r="A15" s="902"/>
      <c r="B15" s="912"/>
      <c r="C15" s="937">
        <v>2017</v>
      </c>
      <c r="D15" s="938"/>
      <c r="E15" s="939"/>
      <c r="F15" s="912">
        <v>2018</v>
      </c>
      <c r="G15" s="938"/>
      <c r="H15" s="939"/>
      <c r="I15" s="912">
        <v>2019</v>
      </c>
      <c r="J15" s="938"/>
      <c r="K15" s="939"/>
      <c r="L15" s="912">
        <v>2020</v>
      </c>
      <c r="M15" s="938"/>
      <c r="N15" s="939"/>
      <c r="O15" s="912">
        <v>2021</v>
      </c>
      <c r="P15" s="938"/>
      <c r="Q15" s="939"/>
      <c r="R15" s="912" t="s">
        <v>44</v>
      </c>
      <c r="S15" s="938"/>
      <c r="T15" s="940"/>
      <c r="U15" s="916">
        <v>2017</v>
      </c>
      <c r="V15" s="902"/>
      <c r="W15" s="902"/>
      <c r="X15" s="902">
        <v>2018</v>
      </c>
      <c r="Y15" s="902"/>
      <c r="Z15" s="902"/>
      <c r="AA15" s="902">
        <v>2019</v>
      </c>
      <c r="AB15" s="902"/>
      <c r="AC15" s="902"/>
      <c r="AD15" s="902">
        <v>2020</v>
      </c>
      <c r="AE15" s="902"/>
      <c r="AF15" s="902"/>
      <c r="AG15" s="902">
        <v>2021</v>
      </c>
      <c r="AH15" s="902"/>
      <c r="AI15" s="902"/>
      <c r="AJ15" s="902" t="s">
        <v>44</v>
      </c>
      <c r="AK15" s="902"/>
      <c r="AL15" s="928"/>
      <c r="AM15" s="905"/>
      <c r="AN15" s="906" t="s">
        <v>404</v>
      </c>
      <c r="AO15" s="907"/>
      <c r="AP15" s="907"/>
      <c r="AQ15" s="907" t="s">
        <v>403</v>
      </c>
      <c r="AR15" s="907"/>
      <c r="AS15" s="907"/>
      <c r="AT15" s="907" t="s">
        <v>402</v>
      </c>
      <c r="AU15" s="907"/>
      <c r="AV15" s="907"/>
      <c r="AW15" s="907" t="s">
        <v>401</v>
      </c>
      <c r="AX15" s="907"/>
      <c r="AY15" s="907"/>
      <c r="AZ15" s="907" t="s">
        <v>400</v>
      </c>
      <c r="BA15" s="907"/>
      <c r="BB15" s="907"/>
      <c r="BC15" s="902"/>
      <c r="BD15" s="902"/>
      <c r="BE15" s="902"/>
      <c r="BF15" s="902"/>
      <c r="BG15" s="902"/>
      <c r="BH15" s="902"/>
      <c r="BI15" s="902"/>
      <c r="BJ15" s="902"/>
      <c r="BK15" s="902"/>
      <c r="BL15" s="902"/>
      <c r="BM15" s="902"/>
      <c r="BN15" s="902"/>
      <c r="BO15" s="907"/>
      <c r="BP15" s="907"/>
      <c r="BQ15" s="908"/>
      <c r="BR15" s="253" t="s">
        <v>404</v>
      </c>
      <c r="BS15" s="244" t="s">
        <v>403</v>
      </c>
      <c r="BT15" s="244" t="s">
        <v>402</v>
      </c>
      <c r="BU15" s="244" t="s">
        <v>401</v>
      </c>
      <c r="BV15" s="244" t="s">
        <v>400</v>
      </c>
      <c r="BW15" s="902"/>
      <c r="BX15" s="902"/>
      <c r="BY15" s="902"/>
      <c r="BZ15" s="902"/>
      <c r="CA15" s="908"/>
    </row>
    <row r="16" spans="1:79" s="192" customFormat="1" ht="27.75" customHeight="1">
      <c r="A16" s="902"/>
      <c r="B16" s="912"/>
      <c r="C16" s="253" t="s">
        <v>373</v>
      </c>
      <c r="D16" s="244" t="s">
        <v>372</v>
      </c>
      <c r="E16" s="244" t="s">
        <v>525</v>
      </c>
      <c r="F16" s="244" t="s">
        <v>373</v>
      </c>
      <c r="G16" s="244" t="s">
        <v>372</v>
      </c>
      <c r="H16" s="244" t="s">
        <v>525</v>
      </c>
      <c r="I16" s="244" t="s">
        <v>373</v>
      </c>
      <c r="J16" s="244" t="s">
        <v>372</v>
      </c>
      <c r="K16" s="244" t="s">
        <v>525</v>
      </c>
      <c r="L16" s="244" t="s">
        <v>373</v>
      </c>
      <c r="M16" s="244" t="s">
        <v>372</v>
      </c>
      <c r="N16" s="244" t="s">
        <v>525</v>
      </c>
      <c r="O16" s="244" t="s">
        <v>373</v>
      </c>
      <c r="P16" s="244" t="s">
        <v>372</v>
      </c>
      <c r="Q16" s="244" t="s">
        <v>525</v>
      </c>
      <c r="R16" s="244" t="s">
        <v>373</v>
      </c>
      <c r="S16" s="244" t="s">
        <v>372</v>
      </c>
      <c r="T16" s="244" t="s">
        <v>525</v>
      </c>
      <c r="U16" s="782" t="s">
        <v>373</v>
      </c>
      <c r="V16" s="244" t="s">
        <v>372</v>
      </c>
      <c r="W16" s="672" t="s">
        <v>525</v>
      </c>
      <c r="X16" s="244" t="s">
        <v>373</v>
      </c>
      <c r="Y16" s="244" t="s">
        <v>372</v>
      </c>
      <c r="Z16" s="672" t="s">
        <v>525</v>
      </c>
      <c r="AA16" s="244" t="s">
        <v>373</v>
      </c>
      <c r="AB16" s="244" t="s">
        <v>372</v>
      </c>
      <c r="AC16" s="672" t="s">
        <v>525</v>
      </c>
      <c r="AD16" s="244" t="s">
        <v>373</v>
      </c>
      <c r="AE16" s="244" t="s">
        <v>372</v>
      </c>
      <c r="AF16" s="672" t="s">
        <v>525</v>
      </c>
      <c r="AG16" s="244" t="s">
        <v>373</v>
      </c>
      <c r="AH16" s="244" t="s">
        <v>372</v>
      </c>
      <c r="AI16" s="672" t="s">
        <v>525</v>
      </c>
      <c r="AJ16" s="244" t="s">
        <v>373</v>
      </c>
      <c r="AK16" s="244" t="s">
        <v>372</v>
      </c>
      <c r="AL16" s="675" t="s">
        <v>525</v>
      </c>
      <c r="AM16" s="683" t="s">
        <v>399</v>
      </c>
      <c r="AN16" s="253" t="s">
        <v>373</v>
      </c>
      <c r="AO16" s="244" t="s">
        <v>372</v>
      </c>
      <c r="AP16" s="672" t="s">
        <v>525</v>
      </c>
      <c r="AQ16" s="244" t="s">
        <v>373</v>
      </c>
      <c r="AR16" s="244" t="s">
        <v>372</v>
      </c>
      <c r="AS16" s="672" t="s">
        <v>525</v>
      </c>
      <c r="AT16" s="244" t="s">
        <v>373</v>
      </c>
      <c r="AU16" s="244" t="s">
        <v>372</v>
      </c>
      <c r="AV16" s="672" t="s">
        <v>525</v>
      </c>
      <c r="AW16" s="244" t="s">
        <v>373</v>
      </c>
      <c r="AX16" s="244" t="s">
        <v>372</v>
      </c>
      <c r="AY16" s="672" t="s">
        <v>525</v>
      </c>
      <c r="AZ16" s="244" t="s">
        <v>373</v>
      </c>
      <c r="BA16" s="244" t="s">
        <v>372</v>
      </c>
      <c r="BB16" s="672" t="s">
        <v>525</v>
      </c>
      <c r="BC16" s="244" t="s">
        <v>373</v>
      </c>
      <c r="BD16" s="244" t="s">
        <v>372</v>
      </c>
      <c r="BE16" s="672" t="s">
        <v>525</v>
      </c>
      <c r="BF16" s="244" t="s">
        <v>373</v>
      </c>
      <c r="BG16" s="244" t="s">
        <v>372</v>
      </c>
      <c r="BH16" s="672" t="s">
        <v>525</v>
      </c>
      <c r="BI16" s="244" t="s">
        <v>373</v>
      </c>
      <c r="BJ16" s="244" t="s">
        <v>372</v>
      </c>
      <c r="BK16" s="672" t="s">
        <v>525</v>
      </c>
      <c r="BL16" s="244" t="s">
        <v>373</v>
      </c>
      <c r="BM16" s="244" t="s">
        <v>372</v>
      </c>
      <c r="BN16" s="672" t="s">
        <v>525</v>
      </c>
      <c r="BO16" s="244" t="s">
        <v>373</v>
      </c>
      <c r="BP16" s="244" t="s">
        <v>372</v>
      </c>
      <c r="BQ16" s="675" t="s">
        <v>525</v>
      </c>
      <c r="BR16" s="906" t="s">
        <v>399</v>
      </c>
      <c r="BS16" s="907"/>
      <c r="BT16" s="907"/>
      <c r="BU16" s="907"/>
      <c r="BV16" s="907"/>
      <c r="BW16" s="907"/>
      <c r="BX16" s="907"/>
      <c r="BY16" s="907"/>
      <c r="BZ16" s="907"/>
      <c r="CA16" s="908"/>
    </row>
    <row r="17" spans="1:79" s="192" customFormat="1" ht="15" customHeight="1">
      <c r="A17" s="245">
        <v>1</v>
      </c>
      <c r="B17" s="245">
        <v>2</v>
      </c>
      <c r="C17" s="253">
        <v>3</v>
      </c>
      <c r="D17" s="244">
        <v>4</v>
      </c>
      <c r="E17" s="244">
        <v>5</v>
      </c>
      <c r="F17" s="244">
        <v>6</v>
      </c>
      <c r="G17" s="244">
        <v>7</v>
      </c>
      <c r="H17" s="244">
        <v>8</v>
      </c>
      <c r="I17" s="244">
        <v>9</v>
      </c>
      <c r="J17" s="244">
        <v>10</v>
      </c>
      <c r="K17" s="244">
        <v>11</v>
      </c>
      <c r="L17" s="244">
        <v>12</v>
      </c>
      <c r="M17" s="244">
        <v>13</v>
      </c>
      <c r="N17" s="244">
        <v>14</v>
      </c>
      <c r="O17" s="244">
        <v>15</v>
      </c>
      <c r="P17" s="244">
        <v>16</v>
      </c>
      <c r="Q17" s="244">
        <v>17</v>
      </c>
      <c r="R17" s="244">
        <v>18</v>
      </c>
      <c r="S17" s="244">
        <v>19</v>
      </c>
      <c r="T17" s="244">
        <v>20</v>
      </c>
      <c r="U17" s="782">
        <v>21</v>
      </c>
      <c r="V17" s="244">
        <v>22</v>
      </c>
      <c r="W17" s="244">
        <v>23</v>
      </c>
      <c r="X17" s="244">
        <v>24</v>
      </c>
      <c r="Y17" s="244">
        <v>25</v>
      </c>
      <c r="Z17" s="244">
        <v>26</v>
      </c>
      <c r="AA17" s="244">
        <v>27</v>
      </c>
      <c r="AB17" s="244">
        <v>28</v>
      </c>
      <c r="AC17" s="244">
        <v>29</v>
      </c>
      <c r="AD17" s="244">
        <v>30</v>
      </c>
      <c r="AE17" s="244">
        <v>31</v>
      </c>
      <c r="AF17" s="244">
        <v>32</v>
      </c>
      <c r="AG17" s="244">
        <v>33</v>
      </c>
      <c r="AH17" s="244">
        <v>34</v>
      </c>
      <c r="AI17" s="244">
        <v>35</v>
      </c>
      <c r="AJ17" s="244">
        <v>36</v>
      </c>
      <c r="AK17" s="244">
        <v>37</v>
      </c>
      <c r="AL17" s="254">
        <v>38</v>
      </c>
      <c r="AM17" s="684">
        <v>39</v>
      </c>
      <c r="AN17" s="253">
        <v>40</v>
      </c>
      <c r="AO17" s="244">
        <v>41</v>
      </c>
      <c r="AP17" s="244">
        <v>42</v>
      </c>
      <c r="AQ17" s="244">
        <v>43</v>
      </c>
      <c r="AR17" s="244">
        <v>44</v>
      </c>
      <c r="AS17" s="244">
        <v>45</v>
      </c>
      <c r="AT17" s="244">
        <v>46</v>
      </c>
      <c r="AU17" s="244">
        <v>47</v>
      </c>
      <c r="AV17" s="244">
        <v>48</v>
      </c>
      <c r="AW17" s="244">
        <v>49</v>
      </c>
      <c r="AX17" s="244">
        <v>50</v>
      </c>
      <c r="AY17" s="244">
        <v>51</v>
      </c>
      <c r="AZ17" s="244">
        <v>52</v>
      </c>
      <c r="BA17" s="244">
        <v>53</v>
      </c>
      <c r="BB17" s="244">
        <v>54</v>
      </c>
      <c r="BC17" s="244">
        <v>55</v>
      </c>
      <c r="BD17" s="244">
        <v>56</v>
      </c>
      <c r="BE17" s="244">
        <v>57</v>
      </c>
      <c r="BF17" s="244">
        <v>58</v>
      </c>
      <c r="BG17" s="244">
        <v>59</v>
      </c>
      <c r="BH17" s="244">
        <v>60</v>
      </c>
      <c r="BI17" s="244">
        <v>61</v>
      </c>
      <c r="BJ17" s="244">
        <v>62</v>
      </c>
      <c r="BK17" s="244">
        <v>63</v>
      </c>
      <c r="BL17" s="244">
        <v>64</v>
      </c>
      <c r="BM17" s="244">
        <v>65</v>
      </c>
      <c r="BN17" s="244">
        <v>66</v>
      </c>
      <c r="BO17" s="244">
        <v>67</v>
      </c>
      <c r="BP17" s="244">
        <v>68</v>
      </c>
      <c r="BQ17" s="254">
        <v>69</v>
      </c>
      <c r="BR17" s="253">
        <v>70</v>
      </c>
      <c r="BS17" s="244">
        <v>71</v>
      </c>
      <c r="BT17" s="244">
        <v>72</v>
      </c>
      <c r="BU17" s="244">
        <v>73</v>
      </c>
      <c r="BV17" s="244">
        <v>74</v>
      </c>
      <c r="BW17" s="244">
        <v>75</v>
      </c>
      <c r="BX17" s="244">
        <v>76</v>
      </c>
      <c r="BY17" s="244">
        <v>77</v>
      </c>
      <c r="BZ17" s="244">
        <v>78</v>
      </c>
      <c r="CA17" s="254">
        <v>79</v>
      </c>
    </row>
    <row r="18" spans="1:79" s="194" customFormat="1" ht="23.25" customHeight="1">
      <c r="A18" s="660"/>
      <c r="B18" s="247" t="s">
        <v>44</v>
      </c>
      <c r="C18" s="255">
        <f aca="true" t="shared" si="0" ref="C18:AN18">SUM(C19:C52)</f>
        <v>0</v>
      </c>
      <c r="D18" s="243">
        <f t="shared" si="0"/>
        <v>13.784000000000002</v>
      </c>
      <c r="E18" s="243">
        <f t="shared" si="0"/>
        <v>15</v>
      </c>
      <c r="F18" s="243">
        <f t="shared" si="0"/>
        <v>1.4849999999999999</v>
      </c>
      <c r="G18" s="243">
        <f t="shared" si="0"/>
        <v>8.994</v>
      </c>
      <c r="H18" s="243">
        <f t="shared" si="0"/>
        <v>28</v>
      </c>
      <c r="I18" s="243">
        <f t="shared" si="0"/>
        <v>1.646</v>
      </c>
      <c r="J18" s="243">
        <f t="shared" si="0"/>
        <v>4.6370000000000005</v>
      </c>
      <c r="K18" s="243">
        <f t="shared" si="0"/>
        <v>72</v>
      </c>
      <c r="L18" s="243">
        <f t="shared" si="0"/>
        <v>0</v>
      </c>
      <c r="M18" s="243">
        <f t="shared" si="0"/>
        <v>0</v>
      </c>
      <c r="N18" s="243">
        <f t="shared" si="0"/>
        <v>117</v>
      </c>
      <c r="O18" s="243">
        <f t="shared" si="0"/>
        <v>0</v>
      </c>
      <c r="P18" s="243">
        <f t="shared" si="0"/>
        <v>27</v>
      </c>
      <c r="Q18" s="243">
        <f t="shared" si="0"/>
        <v>57</v>
      </c>
      <c r="R18" s="243">
        <f t="shared" si="0"/>
        <v>3.131</v>
      </c>
      <c r="S18" s="243">
        <f t="shared" si="0"/>
        <v>54.415000000000006</v>
      </c>
      <c r="T18" s="243">
        <f t="shared" si="0"/>
        <v>289</v>
      </c>
      <c r="U18" s="783">
        <v>0</v>
      </c>
      <c r="V18" s="243">
        <v>13.784000000000002</v>
      </c>
      <c r="W18" s="679">
        <v>15</v>
      </c>
      <c r="X18" s="243">
        <v>1.4849999999999999</v>
      </c>
      <c r="Y18" s="243">
        <v>8.994</v>
      </c>
      <c r="Z18" s="679">
        <v>28</v>
      </c>
      <c r="AA18" s="243">
        <v>1.646</v>
      </c>
      <c r="AB18" s="243">
        <v>4.6370000000000005</v>
      </c>
      <c r="AC18" s="679">
        <v>72</v>
      </c>
      <c r="AD18" s="243">
        <v>0</v>
      </c>
      <c r="AE18" s="243">
        <v>0</v>
      </c>
      <c r="AF18" s="679">
        <v>117</v>
      </c>
      <c r="AG18" s="243">
        <v>0</v>
      </c>
      <c r="AH18" s="243">
        <v>27</v>
      </c>
      <c r="AI18" s="679">
        <v>57</v>
      </c>
      <c r="AJ18" s="243">
        <v>3.131</v>
      </c>
      <c r="AK18" s="243">
        <v>54.415000000000006</v>
      </c>
      <c r="AL18" s="680">
        <v>289</v>
      </c>
      <c r="AM18" s="685">
        <f t="shared" si="0"/>
        <v>321.3699965599999</v>
      </c>
      <c r="AN18" s="255">
        <f t="shared" si="0"/>
        <v>0</v>
      </c>
      <c r="AO18" s="243">
        <f aca="true" t="shared" si="1" ref="AO18:BA18">SUM(AO19:AO52)</f>
        <v>0</v>
      </c>
      <c r="AP18" s="679">
        <f t="shared" si="1"/>
        <v>0</v>
      </c>
      <c r="AQ18" s="243">
        <f t="shared" si="1"/>
        <v>0</v>
      </c>
      <c r="AR18" s="243">
        <f t="shared" si="1"/>
        <v>0</v>
      </c>
      <c r="AS18" s="679">
        <f t="shared" si="1"/>
        <v>0</v>
      </c>
      <c r="AT18" s="243">
        <f t="shared" si="1"/>
        <v>0</v>
      </c>
      <c r="AU18" s="243">
        <f t="shared" si="1"/>
        <v>0</v>
      </c>
      <c r="AV18" s="679">
        <f t="shared" si="1"/>
        <v>0</v>
      </c>
      <c r="AW18" s="243">
        <f t="shared" si="1"/>
        <v>0</v>
      </c>
      <c r="AX18" s="243">
        <f t="shared" si="1"/>
        <v>13.784000000000002</v>
      </c>
      <c r="AY18" s="679">
        <f>SUM(AY19:AY52)</f>
        <v>15</v>
      </c>
      <c r="AZ18" s="243">
        <f t="shared" si="1"/>
        <v>0</v>
      </c>
      <c r="BA18" s="243">
        <f t="shared" si="1"/>
        <v>13.784000000000002</v>
      </c>
      <c r="BB18" s="679">
        <f aca="true" t="shared" si="2" ref="BB18:CA18">SUM(BB19:BB52)</f>
        <v>15</v>
      </c>
      <c r="BC18" s="243">
        <f t="shared" si="2"/>
        <v>1.4849999999999999</v>
      </c>
      <c r="BD18" s="243">
        <f t="shared" si="2"/>
        <v>8.994</v>
      </c>
      <c r="BE18" s="679">
        <f t="shared" si="2"/>
        <v>28</v>
      </c>
      <c r="BF18" s="243">
        <f t="shared" si="2"/>
        <v>1.646</v>
      </c>
      <c r="BG18" s="243">
        <f t="shared" si="2"/>
        <v>4.6370000000000005</v>
      </c>
      <c r="BH18" s="679">
        <f t="shared" si="2"/>
        <v>72</v>
      </c>
      <c r="BI18" s="243">
        <f t="shared" si="2"/>
        <v>0</v>
      </c>
      <c r="BJ18" s="243">
        <f t="shared" si="2"/>
        <v>0</v>
      </c>
      <c r="BK18" s="679">
        <f t="shared" si="2"/>
        <v>117</v>
      </c>
      <c r="BL18" s="243">
        <f t="shared" si="2"/>
        <v>0</v>
      </c>
      <c r="BM18" s="243">
        <f t="shared" si="2"/>
        <v>27</v>
      </c>
      <c r="BN18" s="679">
        <f t="shared" si="2"/>
        <v>57</v>
      </c>
      <c r="BO18" s="243">
        <f t="shared" si="2"/>
        <v>3.131</v>
      </c>
      <c r="BP18" s="243">
        <f t="shared" si="2"/>
        <v>54.415000000000006</v>
      </c>
      <c r="BQ18" s="680">
        <f t="shared" si="2"/>
        <v>289</v>
      </c>
      <c r="BR18" s="255">
        <f>SUM(BR19:BR52)</f>
        <v>16.068500415</v>
      </c>
      <c r="BS18" s="243">
        <f>SUM(BS19:BS52)</f>
        <v>16.068461559067796</v>
      </c>
      <c r="BT18" s="243">
        <f>SUM(BT19:BT52)</f>
        <v>16.068461559067796</v>
      </c>
      <c r="BU18" s="243">
        <f>SUM(BU19:BU52)</f>
        <v>16.068461559067796</v>
      </c>
      <c r="BV18" s="243">
        <f>SUM(BV19:BV52)</f>
        <v>64.27400166</v>
      </c>
      <c r="BW18" s="243">
        <f t="shared" si="2"/>
        <v>64.2740034</v>
      </c>
      <c r="BX18" s="243">
        <f t="shared" si="2"/>
        <v>64.27399649</v>
      </c>
      <c r="BY18" s="243">
        <f t="shared" si="2"/>
        <v>64.27399849</v>
      </c>
      <c r="BZ18" s="243">
        <f t="shared" si="2"/>
        <v>64.27399652</v>
      </c>
      <c r="CA18" s="261">
        <f t="shared" si="2"/>
        <v>321.3699965599999</v>
      </c>
    </row>
    <row r="19" spans="1:79" s="192" customFormat="1" ht="59.25" customHeight="1">
      <c r="A19" s="169" t="s">
        <v>369</v>
      </c>
      <c r="B19" s="510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19" s="256">
        <f>'Формат ФСТ'!K15</f>
        <v>0</v>
      </c>
      <c r="D19" s="241">
        <f>'Формат ФСТ'!L15</f>
        <v>5.16</v>
      </c>
      <c r="E19" s="241">
        <f>'Формат ФСТ'!M15</f>
        <v>0</v>
      </c>
      <c r="F19" s="241">
        <f>'Формат ФСТ'!R15</f>
        <v>0</v>
      </c>
      <c r="G19" s="241">
        <f>'Формат ФСТ'!S15</f>
        <v>0</v>
      </c>
      <c r="H19" s="241">
        <f>'Формат ФСТ'!T15</f>
        <v>0</v>
      </c>
      <c r="I19" s="241">
        <f>'Формат ФСТ'!Y15</f>
        <v>0</v>
      </c>
      <c r="J19" s="241">
        <f>'Формат ФСТ'!Z15</f>
        <v>0</v>
      </c>
      <c r="K19" s="241">
        <f>'Формат ФСТ'!AA15</f>
        <v>0</v>
      </c>
      <c r="L19" s="241">
        <f>'Формат ФСТ'!AF15</f>
        <v>0</v>
      </c>
      <c r="M19" s="241">
        <f>'Формат ФСТ'!AG15</f>
        <v>0</v>
      </c>
      <c r="N19" s="241">
        <f>'Формат ФСТ'!AH15</f>
        <v>0</v>
      </c>
      <c r="O19" s="241">
        <f>'Формат ФСТ'!AM15</f>
        <v>0</v>
      </c>
      <c r="P19" s="241">
        <f>'Формат ФСТ'!AN15</f>
        <v>0</v>
      </c>
      <c r="Q19" s="241">
        <f>'Формат ФСТ'!AO15</f>
        <v>0</v>
      </c>
      <c r="R19" s="241">
        <f aca="true" t="shared" si="3" ref="R19:R52">C19+F19+I19+L19+O19</f>
        <v>0</v>
      </c>
      <c r="S19" s="241">
        <f aca="true" t="shared" si="4" ref="S19:S52">D19+G19+J19+M19+P19</f>
        <v>5.16</v>
      </c>
      <c r="T19" s="241">
        <f aca="true" t="shared" si="5" ref="T19:T52">E19+H19+K19+N19+Q19</f>
        <v>0</v>
      </c>
      <c r="U19" s="784">
        <v>0</v>
      </c>
      <c r="V19" s="241">
        <v>5.16</v>
      </c>
      <c r="W19" s="674">
        <v>0</v>
      </c>
      <c r="X19" s="241">
        <v>0</v>
      </c>
      <c r="Y19" s="241">
        <v>0</v>
      </c>
      <c r="Z19" s="674">
        <v>0</v>
      </c>
      <c r="AA19" s="241">
        <v>0</v>
      </c>
      <c r="AB19" s="241">
        <v>0</v>
      </c>
      <c r="AC19" s="674">
        <v>0</v>
      </c>
      <c r="AD19" s="241">
        <v>0</v>
      </c>
      <c r="AE19" s="241">
        <v>0</v>
      </c>
      <c r="AF19" s="674">
        <v>0</v>
      </c>
      <c r="AG19" s="241">
        <v>0</v>
      </c>
      <c r="AH19" s="241">
        <v>0</v>
      </c>
      <c r="AI19" s="674">
        <v>0</v>
      </c>
      <c r="AJ19" s="242">
        <v>0</v>
      </c>
      <c r="AK19" s="242">
        <v>5.16</v>
      </c>
      <c r="AL19" s="682">
        <v>0</v>
      </c>
      <c r="AM19" s="686">
        <f>'Формат ФСТ'!I15/1000</f>
        <v>23.70863</v>
      </c>
      <c r="AN19" s="256">
        <v>0</v>
      </c>
      <c r="AO19" s="241">
        <v>0</v>
      </c>
      <c r="AP19" s="674">
        <v>0</v>
      </c>
      <c r="AQ19" s="241">
        <v>0</v>
      </c>
      <c r="AR19" s="241">
        <v>0</v>
      </c>
      <c r="AS19" s="674">
        <v>0</v>
      </c>
      <c r="AT19" s="241">
        <v>0</v>
      </c>
      <c r="AU19" s="241">
        <v>0</v>
      </c>
      <c r="AV19" s="674">
        <v>0</v>
      </c>
      <c r="AW19" s="241">
        <v>0</v>
      </c>
      <c r="AX19" s="241">
        <f aca="true" t="shared" si="6" ref="AX19:AX33">V19</f>
        <v>5.16</v>
      </c>
      <c r="AY19" s="674">
        <f aca="true" t="shared" si="7" ref="AY19:AY33">W19</f>
        <v>0</v>
      </c>
      <c r="AZ19" s="241">
        <f aca="true" t="shared" si="8" ref="AZ19:AZ52">AN19+AQ19+AT19+AW19</f>
        <v>0</v>
      </c>
      <c r="BA19" s="241">
        <f aca="true" t="shared" si="9" ref="BA19:BA52">AO19+AR19+AU19+AX19</f>
        <v>5.16</v>
      </c>
      <c r="BB19" s="674">
        <f aca="true" t="shared" si="10" ref="BB19:BB52">AP19+AS19+AV19+AY19</f>
        <v>0</v>
      </c>
      <c r="BC19" s="241">
        <f aca="true" t="shared" si="11" ref="BC19:BC40">X19</f>
        <v>0</v>
      </c>
      <c r="BD19" s="241">
        <f aca="true" t="shared" si="12" ref="BD19:BD40">Y19</f>
        <v>0</v>
      </c>
      <c r="BE19" s="674">
        <f aca="true" t="shared" si="13" ref="BE19:BE40">Z19</f>
        <v>0</v>
      </c>
      <c r="BF19" s="241">
        <f aca="true" t="shared" si="14" ref="BF19:BF40">AA19</f>
        <v>0</v>
      </c>
      <c r="BG19" s="241">
        <f aca="true" t="shared" si="15" ref="BG19:BG40">AB19</f>
        <v>0</v>
      </c>
      <c r="BH19" s="674">
        <f aca="true" t="shared" si="16" ref="BH19:BH40">AC19</f>
        <v>0</v>
      </c>
      <c r="BI19" s="241">
        <f aca="true" t="shared" si="17" ref="BI19:BI40">AD19</f>
        <v>0</v>
      </c>
      <c r="BJ19" s="241">
        <f aca="true" t="shared" si="18" ref="BJ19:BJ40">AE19</f>
        <v>0</v>
      </c>
      <c r="BK19" s="674">
        <f aca="true" t="shared" si="19" ref="BK19:BK40">AF19</f>
        <v>0</v>
      </c>
      <c r="BL19" s="241">
        <f aca="true" t="shared" si="20" ref="BL19:BL40">AG19</f>
        <v>0</v>
      </c>
      <c r="BM19" s="241">
        <f aca="true" t="shared" si="21" ref="BM19:BM40">AH19</f>
        <v>0</v>
      </c>
      <c r="BN19" s="674">
        <f aca="true" t="shared" si="22" ref="BN19:BN40">AI19</f>
        <v>0</v>
      </c>
      <c r="BO19" s="260">
        <f aca="true" t="shared" si="23" ref="BO19:BO49">AZ19+BC19+BF19+BI19+BL19</f>
        <v>0</v>
      </c>
      <c r="BP19" s="260">
        <f aca="true" t="shared" si="24" ref="BP19:BP40">BA19+BD19+BG19+BJ19+BM19</f>
        <v>5.16</v>
      </c>
      <c r="BQ19" s="681">
        <f aca="true" t="shared" si="25" ref="BQ19:BQ40">BB19+BE19+BH19+BK19+BN19</f>
        <v>0</v>
      </c>
      <c r="BR19" s="256">
        <f>'приложение 14'!E22/1.18</f>
        <v>5.9271575</v>
      </c>
      <c r="BS19" s="241">
        <f>'приложение 14'!F22/1.18</f>
        <v>5.9271186440677965</v>
      </c>
      <c r="BT19" s="241">
        <f>'приложение 14'!G22/1.18</f>
        <v>5.9271186440677965</v>
      </c>
      <c r="BU19" s="241">
        <f>'приложение 14'!H22/1.18</f>
        <v>5.9271186440677965</v>
      </c>
      <c r="BV19" s="241">
        <f>'1 приложение 1.1'!AD21/1.18</f>
        <v>23.70863</v>
      </c>
      <c r="BW19" s="242">
        <f>'1 приложение 1.1'!AE21/1.18</f>
        <v>0</v>
      </c>
      <c r="BX19" s="242">
        <f>'1 приложение 1.1'!AF21/1.18</f>
        <v>0</v>
      </c>
      <c r="BY19" s="242">
        <f>'1 приложение 1.1'!AG21/1.18</f>
        <v>0</v>
      </c>
      <c r="BZ19" s="242">
        <f>'1 приложение 1.1'!AH21/1.18</f>
        <v>0</v>
      </c>
      <c r="CA19" s="261">
        <f aca="true" t="shared" si="26" ref="CA19:CA33">BV19+BW19+BX19+BY19+BZ19</f>
        <v>23.70863</v>
      </c>
    </row>
    <row r="20" spans="1:79" s="192" customFormat="1" ht="55.5" customHeight="1">
      <c r="A20" s="169" t="s">
        <v>348</v>
      </c>
      <c r="B20" s="510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20" s="256">
        <f>'Формат ФСТ'!K16</f>
        <v>0</v>
      </c>
      <c r="D20" s="241">
        <f>'Формат ФСТ'!L16</f>
        <v>5.1</v>
      </c>
      <c r="E20" s="241">
        <f>'Формат ФСТ'!M16</f>
        <v>0</v>
      </c>
      <c r="F20" s="241">
        <f>'Формат ФСТ'!R16</f>
        <v>0</v>
      </c>
      <c r="G20" s="241">
        <f>'Формат ФСТ'!S16</f>
        <v>0</v>
      </c>
      <c r="H20" s="241">
        <f>'Формат ФСТ'!T16</f>
        <v>0</v>
      </c>
      <c r="I20" s="241">
        <f>'Формат ФСТ'!Y16</f>
        <v>0</v>
      </c>
      <c r="J20" s="241">
        <f>'Формат ФСТ'!Z16</f>
        <v>0</v>
      </c>
      <c r="K20" s="241">
        <f>'Формат ФСТ'!AA16</f>
        <v>0</v>
      </c>
      <c r="L20" s="241">
        <f>'Формат ФСТ'!AF16</f>
        <v>0</v>
      </c>
      <c r="M20" s="241">
        <f>'Формат ФСТ'!AG16</f>
        <v>0</v>
      </c>
      <c r="N20" s="241">
        <f>'Формат ФСТ'!AH16</f>
        <v>0</v>
      </c>
      <c r="O20" s="241">
        <f>'Формат ФСТ'!AM16</f>
        <v>0</v>
      </c>
      <c r="P20" s="241">
        <f>'Формат ФСТ'!AN16</f>
        <v>0</v>
      </c>
      <c r="Q20" s="241">
        <f>'Формат ФСТ'!AO16</f>
        <v>0</v>
      </c>
      <c r="R20" s="241">
        <f t="shared" si="3"/>
        <v>0</v>
      </c>
      <c r="S20" s="241">
        <f t="shared" si="4"/>
        <v>5.1</v>
      </c>
      <c r="T20" s="241">
        <f t="shared" si="5"/>
        <v>0</v>
      </c>
      <c r="U20" s="784">
        <v>0</v>
      </c>
      <c r="V20" s="241">
        <v>5.1</v>
      </c>
      <c r="W20" s="674">
        <v>0</v>
      </c>
      <c r="X20" s="241">
        <v>0</v>
      </c>
      <c r="Y20" s="241">
        <v>0</v>
      </c>
      <c r="Z20" s="674">
        <v>0</v>
      </c>
      <c r="AA20" s="241">
        <v>0</v>
      </c>
      <c r="AB20" s="241">
        <v>0</v>
      </c>
      <c r="AC20" s="674">
        <v>0</v>
      </c>
      <c r="AD20" s="241">
        <v>0</v>
      </c>
      <c r="AE20" s="241">
        <v>0</v>
      </c>
      <c r="AF20" s="674">
        <v>0</v>
      </c>
      <c r="AG20" s="241">
        <v>0</v>
      </c>
      <c r="AH20" s="241">
        <v>0</v>
      </c>
      <c r="AI20" s="674">
        <v>0</v>
      </c>
      <c r="AJ20" s="242">
        <v>0</v>
      </c>
      <c r="AK20" s="242">
        <v>5.1</v>
      </c>
      <c r="AL20" s="682">
        <v>0</v>
      </c>
      <c r="AM20" s="686">
        <f>'Формат ФСТ'!I16/1000</f>
        <v>16.68465</v>
      </c>
      <c r="AN20" s="256">
        <v>0</v>
      </c>
      <c r="AO20" s="241">
        <v>0</v>
      </c>
      <c r="AP20" s="674">
        <v>0</v>
      </c>
      <c r="AQ20" s="241">
        <v>0</v>
      </c>
      <c r="AR20" s="241">
        <v>0</v>
      </c>
      <c r="AS20" s="674">
        <v>0</v>
      </c>
      <c r="AT20" s="241">
        <v>0</v>
      </c>
      <c r="AU20" s="241">
        <v>0</v>
      </c>
      <c r="AV20" s="674">
        <v>0</v>
      </c>
      <c r="AW20" s="241">
        <v>0</v>
      </c>
      <c r="AX20" s="241">
        <f t="shared" si="6"/>
        <v>5.1</v>
      </c>
      <c r="AY20" s="674">
        <f t="shared" si="7"/>
        <v>0</v>
      </c>
      <c r="AZ20" s="241">
        <f t="shared" si="8"/>
        <v>0</v>
      </c>
      <c r="BA20" s="241">
        <f t="shared" si="9"/>
        <v>5.1</v>
      </c>
      <c r="BB20" s="674">
        <f t="shared" si="10"/>
        <v>0</v>
      </c>
      <c r="BC20" s="241">
        <f t="shared" si="11"/>
        <v>0</v>
      </c>
      <c r="BD20" s="241">
        <f t="shared" si="12"/>
        <v>0</v>
      </c>
      <c r="BE20" s="674">
        <f t="shared" si="13"/>
        <v>0</v>
      </c>
      <c r="BF20" s="241">
        <f t="shared" si="14"/>
        <v>0</v>
      </c>
      <c r="BG20" s="241">
        <f t="shared" si="15"/>
        <v>0</v>
      </c>
      <c r="BH20" s="674">
        <f t="shared" si="16"/>
        <v>0</v>
      </c>
      <c r="BI20" s="241">
        <f t="shared" si="17"/>
        <v>0</v>
      </c>
      <c r="BJ20" s="241">
        <f t="shared" si="18"/>
        <v>0</v>
      </c>
      <c r="BK20" s="674">
        <f t="shared" si="19"/>
        <v>0</v>
      </c>
      <c r="BL20" s="241">
        <f t="shared" si="20"/>
        <v>0</v>
      </c>
      <c r="BM20" s="241">
        <f t="shared" si="21"/>
        <v>0</v>
      </c>
      <c r="BN20" s="674">
        <f t="shared" si="22"/>
        <v>0</v>
      </c>
      <c r="BO20" s="260">
        <f t="shared" si="23"/>
        <v>0</v>
      </c>
      <c r="BP20" s="260">
        <f t="shared" si="24"/>
        <v>5.1</v>
      </c>
      <c r="BQ20" s="681">
        <f t="shared" si="25"/>
        <v>0</v>
      </c>
      <c r="BR20" s="256">
        <f>'приложение 14'!E23/1.18</f>
        <v>4.1711625</v>
      </c>
      <c r="BS20" s="241">
        <f>'приложение 14'!F23/1.18</f>
        <v>4.1711625</v>
      </c>
      <c r="BT20" s="241">
        <f>'приложение 14'!G23/1.18</f>
        <v>4.1711625</v>
      </c>
      <c r="BU20" s="241">
        <f>'приложение 14'!H23/1.18</f>
        <v>4.1711625</v>
      </c>
      <c r="BV20" s="241">
        <f>'1 приложение 1.1'!AD22/1.18</f>
        <v>16.68465</v>
      </c>
      <c r="BW20" s="242">
        <f>'1 приложение 1.1'!AE22/1.18</f>
        <v>0</v>
      </c>
      <c r="BX20" s="242">
        <f>'1 приложение 1.1'!AF22/1.18</f>
        <v>0</v>
      </c>
      <c r="BY20" s="242">
        <f>'1 приложение 1.1'!AG22/1.18</f>
        <v>0</v>
      </c>
      <c r="BZ20" s="242">
        <f>'1 приложение 1.1'!AH22/1.18</f>
        <v>0</v>
      </c>
      <c r="CA20" s="261">
        <f t="shared" si="26"/>
        <v>16.68465</v>
      </c>
    </row>
    <row r="21" spans="1:79" s="192" customFormat="1" ht="57" customHeight="1">
      <c r="A21" s="169" t="s">
        <v>347</v>
      </c>
      <c r="B21" s="510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21" s="256">
        <f>'Формат ФСТ'!K17</f>
        <v>0</v>
      </c>
      <c r="D21" s="241">
        <f>'Формат ФСТ'!L17</f>
        <v>2.7</v>
      </c>
      <c r="E21" s="241">
        <f>'Формат ФСТ'!M17</f>
        <v>0</v>
      </c>
      <c r="F21" s="241">
        <f>'Формат ФСТ'!R17</f>
        <v>0</v>
      </c>
      <c r="G21" s="241">
        <f>'Формат ФСТ'!S17</f>
        <v>0</v>
      </c>
      <c r="H21" s="241">
        <f>'Формат ФСТ'!T17</f>
        <v>0</v>
      </c>
      <c r="I21" s="241">
        <f>'Формат ФСТ'!Y17</f>
        <v>0</v>
      </c>
      <c r="J21" s="241">
        <f>'Формат ФСТ'!Z17</f>
        <v>0</v>
      </c>
      <c r="K21" s="241">
        <f>'Формат ФСТ'!AA17</f>
        <v>0</v>
      </c>
      <c r="L21" s="241">
        <f>'Формат ФСТ'!AF17</f>
        <v>0</v>
      </c>
      <c r="M21" s="241">
        <f>'Формат ФСТ'!AG17</f>
        <v>0</v>
      </c>
      <c r="N21" s="241">
        <f>'Формат ФСТ'!AH17</f>
        <v>0</v>
      </c>
      <c r="O21" s="241">
        <f>'Формат ФСТ'!AM17</f>
        <v>0</v>
      </c>
      <c r="P21" s="241">
        <f>'Формат ФСТ'!AN17</f>
        <v>0</v>
      </c>
      <c r="Q21" s="241">
        <f>'Формат ФСТ'!AO17</f>
        <v>0</v>
      </c>
      <c r="R21" s="241">
        <f t="shared" si="3"/>
        <v>0</v>
      </c>
      <c r="S21" s="241">
        <f t="shared" si="4"/>
        <v>2.7</v>
      </c>
      <c r="T21" s="241">
        <f t="shared" si="5"/>
        <v>0</v>
      </c>
      <c r="U21" s="784">
        <v>0</v>
      </c>
      <c r="V21" s="241">
        <v>2.7</v>
      </c>
      <c r="W21" s="674">
        <v>0</v>
      </c>
      <c r="X21" s="241">
        <v>0</v>
      </c>
      <c r="Y21" s="241">
        <v>0</v>
      </c>
      <c r="Z21" s="674">
        <v>0</v>
      </c>
      <c r="AA21" s="241">
        <v>0</v>
      </c>
      <c r="AB21" s="241">
        <v>0</v>
      </c>
      <c r="AC21" s="674">
        <v>0</v>
      </c>
      <c r="AD21" s="241">
        <v>0</v>
      </c>
      <c r="AE21" s="241">
        <v>0</v>
      </c>
      <c r="AF21" s="674">
        <v>0</v>
      </c>
      <c r="AG21" s="241">
        <v>0</v>
      </c>
      <c r="AH21" s="241">
        <v>0</v>
      </c>
      <c r="AI21" s="674">
        <v>0</v>
      </c>
      <c r="AJ21" s="242">
        <v>0</v>
      </c>
      <c r="AK21" s="242">
        <v>2.7</v>
      </c>
      <c r="AL21" s="682">
        <v>0</v>
      </c>
      <c r="AM21" s="686">
        <f>'Формат ФСТ'!I17/1000</f>
        <v>3.12184</v>
      </c>
      <c r="AN21" s="256">
        <v>0</v>
      </c>
      <c r="AO21" s="241">
        <v>0</v>
      </c>
      <c r="AP21" s="674">
        <v>0</v>
      </c>
      <c r="AQ21" s="241">
        <v>0</v>
      </c>
      <c r="AR21" s="241">
        <v>0</v>
      </c>
      <c r="AS21" s="674">
        <v>0</v>
      </c>
      <c r="AT21" s="241">
        <v>0</v>
      </c>
      <c r="AU21" s="241">
        <v>0</v>
      </c>
      <c r="AV21" s="674">
        <v>0</v>
      </c>
      <c r="AW21" s="241">
        <v>0</v>
      </c>
      <c r="AX21" s="241">
        <f t="shared" si="6"/>
        <v>2.7</v>
      </c>
      <c r="AY21" s="674">
        <f t="shared" si="7"/>
        <v>0</v>
      </c>
      <c r="AZ21" s="241">
        <f t="shared" si="8"/>
        <v>0</v>
      </c>
      <c r="BA21" s="241">
        <f t="shared" si="9"/>
        <v>2.7</v>
      </c>
      <c r="BB21" s="674">
        <f t="shared" si="10"/>
        <v>0</v>
      </c>
      <c r="BC21" s="241">
        <f t="shared" si="11"/>
        <v>0</v>
      </c>
      <c r="BD21" s="241">
        <f t="shared" si="12"/>
        <v>0</v>
      </c>
      <c r="BE21" s="674">
        <f t="shared" si="13"/>
        <v>0</v>
      </c>
      <c r="BF21" s="241">
        <f t="shared" si="14"/>
        <v>0</v>
      </c>
      <c r="BG21" s="241">
        <f t="shared" si="15"/>
        <v>0</v>
      </c>
      <c r="BH21" s="674">
        <f t="shared" si="16"/>
        <v>0</v>
      </c>
      <c r="BI21" s="241">
        <f t="shared" si="17"/>
        <v>0</v>
      </c>
      <c r="BJ21" s="241">
        <f t="shared" si="18"/>
        <v>0</v>
      </c>
      <c r="BK21" s="674">
        <f t="shared" si="19"/>
        <v>0</v>
      </c>
      <c r="BL21" s="241">
        <f t="shared" si="20"/>
        <v>0</v>
      </c>
      <c r="BM21" s="241">
        <f t="shared" si="21"/>
        <v>0</v>
      </c>
      <c r="BN21" s="674">
        <f t="shared" si="22"/>
        <v>0</v>
      </c>
      <c r="BO21" s="260">
        <f t="shared" si="23"/>
        <v>0</v>
      </c>
      <c r="BP21" s="260">
        <f t="shared" si="24"/>
        <v>2.7</v>
      </c>
      <c r="BQ21" s="681">
        <f t="shared" si="25"/>
        <v>0</v>
      </c>
      <c r="BR21" s="256">
        <f>'приложение 14'!E24/1.18</f>
        <v>0.78046</v>
      </c>
      <c r="BS21" s="241">
        <f>'приложение 14'!F24/1.18</f>
        <v>0.78046</v>
      </c>
      <c r="BT21" s="241">
        <f>'приложение 14'!G24/1.18</f>
        <v>0.78046</v>
      </c>
      <c r="BU21" s="241">
        <f>'приложение 14'!H24/1.18</f>
        <v>0.78046</v>
      </c>
      <c r="BV21" s="241">
        <f>'1 приложение 1.1'!AD23/1.18</f>
        <v>3.12184</v>
      </c>
      <c r="BW21" s="242">
        <f>'1 приложение 1.1'!AE23/1.18</f>
        <v>0</v>
      </c>
      <c r="BX21" s="242">
        <f>'1 приложение 1.1'!AF23/1.18</f>
        <v>0</v>
      </c>
      <c r="BY21" s="242">
        <f>'1 приложение 1.1'!AG23/1.18</f>
        <v>0</v>
      </c>
      <c r="BZ21" s="242">
        <f>'1 приложение 1.1'!AH23/1.18</f>
        <v>0</v>
      </c>
      <c r="CA21" s="261">
        <f t="shared" si="26"/>
        <v>3.12184</v>
      </c>
    </row>
    <row r="22" spans="1:79" s="200" customFormat="1" ht="35.25" customHeight="1">
      <c r="A22" s="169" t="s">
        <v>375</v>
      </c>
      <c r="B22" s="510" t="str">
        <f>'Формат ФСТ'!B18</f>
        <v>Замена оборудования РУ-6кВ РТП-1526, по адресу: г. Короолев, ул. Сакко и Ванцетти, д. 11 Е</v>
      </c>
      <c r="C22" s="662">
        <f>'Формат ФСТ'!K18</f>
        <v>0</v>
      </c>
      <c r="D22" s="663">
        <f>'Формат ФСТ'!L18</f>
        <v>0</v>
      </c>
      <c r="E22" s="663">
        <f>'Формат ФСТ'!M18</f>
        <v>15</v>
      </c>
      <c r="F22" s="663">
        <f>'Формат ФСТ'!R18</f>
        <v>0</v>
      </c>
      <c r="G22" s="663">
        <f>'Формат ФСТ'!S18</f>
        <v>0</v>
      </c>
      <c r="H22" s="663">
        <f>'Формат ФСТ'!T18</f>
        <v>0</v>
      </c>
      <c r="I22" s="663">
        <f>'Формат ФСТ'!Y18</f>
        <v>0</v>
      </c>
      <c r="J22" s="663">
        <f>'Формат ФСТ'!Z18</f>
        <v>0</v>
      </c>
      <c r="K22" s="663">
        <f>'Формат ФСТ'!AA18</f>
        <v>0</v>
      </c>
      <c r="L22" s="663">
        <f>'Формат ФСТ'!AF18</f>
        <v>0</v>
      </c>
      <c r="M22" s="663">
        <f>'Формат ФСТ'!AG18</f>
        <v>0</v>
      </c>
      <c r="N22" s="663">
        <f>'Формат ФСТ'!AH18</f>
        <v>0</v>
      </c>
      <c r="O22" s="663">
        <f>'Формат ФСТ'!AM18</f>
        <v>0</v>
      </c>
      <c r="P22" s="663">
        <f>'Формат ФСТ'!AN18</f>
        <v>0</v>
      </c>
      <c r="Q22" s="663">
        <f>'Формат ФСТ'!AO18</f>
        <v>0</v>
      </c>
      <c r="R22" s="663">
        <f t="shared" si="3"/>
        <v>0</v>
      </c>
      <c r="S22" s="663">
        <f t="shared" si="4"/>
        <v>0</v>
      </c>
      <c r="T22" s="663">
        <f t="shared" si="5"/>
        <v>15</v>
      </c>
      <c r="U22" s="784">
        <v>0</v>
      </c>
      <c r="V22" s="241">
        <v>0</v>
      </c>
      <c r="W22" s="674">
        <v>15</v>
      </c>
      <c r="X22" s="241">
        <v>0</v>
      </c>
      <c r="Y22" s="241">
        <v>0</v>
      </c>
      <c r="Z22" s="674">
        <v>0</v>
      </c>
      <c r="AA22" s="241">
        <v>0</v>
      </c>
      <c r="AB22" s="241">
        <v>0</v>
      </c>
      <c r="AC22" s="674">
        <v>0</v>
      </c>
      <c r="AD22" s="241">
        <v>0</v>
      </c>
      <c r="AE22" s="241">
        <v>0</v>
      </c>
      <c r="AF22" s="674">
        <v>0</v>
      </c>
      <c r="AG22" s="241">
        <v>0</v>
      </c>
      <c r="AH22" s="241">
        <v>0</v>
      </c>
      <c r="AI22" s="674">
        <v>0</v>
      </c>
      <c r="AJ22" s="242">
        <v>0</v>
      </c>
      <c r="AK22" s="242">
        <v>0</v>
      </c>
      <c r="AL22" s="682">
        <v>15</v>
      </c>
      <c r="AM22" s="686">
        <f>'Формат ФСТ'!I18/1000</f>
        <v>11.21469</v>
      </c>
      <c r="AN22" s="662">
        <v>0</v>
      </c>
      <c r="AO22" s="663">
        <v>0</v>
      </c>
      <c r="AP22" s="674">
        <v>0</v>
      </c>
      <c r="AQ22" s="663">
        <v>0</v>
      </c>
      <c r="AR22" s="663">
        <v>0</v>
      </c>
      <c r="AS22" s="674">
        <v>0</v>
      </c>
      <c r="AT22" s="241">
        <v>0</v>
      </c>
      <c r="AU22" s="241">
        <v>0</v>
      </c>
      <c r="AV22" s="674">
        <v>0</v>
      </c>
      <c r="AW22" s="663">
        <f aca="true" t="shared" si="27" ref="AW22:AW33">U22</f>
        <v>0</v>
      </c>
      <c r="AX22" s="663">
        <f t="shared" si="6"/>
        <v>0</v>
      </c>
      <c r="AY22" s="674">
        <f t="shared" si="7"/>
        <v>15</v>
      </c>
      <c r="AZ22" s="241">
        <f t="shared" si="8"/>
        <v>0</v>
      </c>
      <c r="BA22" s="241">
        <f t="shared" si="9"/>
        <v>0</v>
      </c>
      <c r="BB22" s="674">
        <f t="shared" si="10"/>
        <v>15</v>
      </c>
      <c r="BC22" s="241">
        <f t="shared" si="11"/>
        <v>0</v>
      </c>
      <c r="BD22" s="241">
        <f t="shared" si="12"/>
        <v>0</v>
      </c>
      <c r="BE22" s="674">
        <f t="shared" si="13"/>
        <v>0</v>
      </c>
      <c r="BF22" s="241">
        <f t="shared" si="14"/>
        <v>0</v>
      </c>
      <c r="BG22" s="241">
        <f t="shared" si="15"/>
        <v>0</v>
      </c>
      <c r="BH22" s="674">
        <f t="shared" si="16"/>
        <v>0</v>
      </c>
      <c r="BI22" s="241">
        <f t="shared" si="17"/>
        <v>0</v>
      </c>
      <c r="BJ22" s="241">
        <f t="shared" si="18"/>
        <v>0</v>
      </c>
      <c r="BK22" s="674">
        <f t="shared" si="19"/>
        <v>0</v>
      </c>
      <c r="BL22" s="241">
        <f t="shared" si="20"/>
        <v>0</v>
      </c>
      <c r="BM22" s="241">
        <f t="shared" si="21"/>
        <v>0</v>
      </c>
      <c r="BN22" s="674">
        <f t="shared" si="22"/>
        <v>0</v>
      </c>
      <c r="BO22" s="260">
        <f t="shared" si="23"/>
        <v>0</v>
      </c>
      <c r="BP22" s="260">
        <f t="shared" si="24"/>
        <v>0</v>
      </c>
      <c r="BQ22" s="681">
        <f t="shared" si="25"/>
        <v>15</v>
      </c>
      <c r="BR22" s="256">
        <f>'приложение 14'!E25/1.18</f>
        <v>2.8036725</v>
      </c>
      <c r="BS22" s="241">
        <f>'приложение 14'!F25/1.18</f>
        <v>2.8036725</v>
      </c>
      <c r="BT22" s="241">
        <f>'приложение 14'!G25/1.18</f>
        <v>2.8036725</v>
      </c>
      <c r="BU22" s="241">
        <f>'приложение 14'!H25/1.18</f>
        <v>2.8036725</v>
      </c>
      <c r="BV22" s="663">
        <f>'1 приложение 1.1'!AD24/1.18</f>
        <v>11.21469</v>
      </c>
      <c r="BW22" s="260">
        <f>'1 приложение 1.1'!AE24/1.18</f>
        <v>0</v>
      </c>
      <c r="BX22" s="260">
        <f>'1 приложение 1.1'!AF24/1.18</f>
        <v>0</v>
      </c>
      <c r="BY22" s="260">
        <f>'1 приложение 1.1'!AG24/1.18</f>
        <v>0</v>
      </c>
      <c r="BZ22" s="260">
        <f>'1 приложение 1.1'!AH24/1.18</f>
        <v>0</v>
      </c>
      <c r="CA22" s="261">
        <f>BV22+BW22+BX22+BY22+BZ22</f>
        <v>11.21469</v>
      </c>
    </row>
    <row r="23" spans="1:79" s="200" customFormat="1" ht="47.25" customHeight="1">
      <c r="A23" s="169" t="s">
        <v>376</v>
      </c>
      <c r="B23" s="510" t="str">
        <f>'Формат ФСТ'!B19</f>
        <v>Реконструкция кабельной линии 10 кВ РП-1536 ТП-315, по адресу: г. Короолев, ул. Калининградская</v>
      </c>
      <c r="C23" s="662">
        <f>'Формат ФСТ'!K19</f>
        <v>0</v>
      </c>
      <c r="D23" s="663">
        <f>'Формат ФСТ'!L19</f>
        <v>0.194</v>
      </c>
      <c r="E23" s="663">
        <f>'Формат ФСТ'!M19</f>
        <v>0</v>
      </c>
      <c r="F23" s="663">
        <f>'Формат ФСТ'!R19</f>
        <v>0</v>
      </c>
      <c r="G23" s="663">
        <f>'Формат ФСТ'!S19</f>
        <v>0</v>
      </c>
      <c r="H23" s="663">
        <f>'Формат ФСТ'!T19</f>
        <v>0</v>
      </c>
      <c r="I23" s="663">
        <f>'Формат ФСТ'!Y19</f>
        <v>0</v>
      </c>
      <c r="J23" s="663">
        <f>'Формат ФСТ'!Z19</f>
        <v>0</v>
      </c>
      <c r="K23" s="663">
        <f>'Формат ФСТ'!AA19</f>
        <v>0</v>
      </c>
      <c r="L23" s="663">
        <f>'Формат ФСТ'!AF19</f>
        <v>0</v>
      </c>
      <c r="M23" s="663">
        <f>'Формат ФСТ'!AG19</f>
        <v>0</v>
      </c>
      <c r="N23" s="663">
        <f>'Формат ФСТ'!AH19</f>
        <v>0</v>
      </c>
      <c r="O23" s="663">
        <f>'Формат ФСТ'!AM19</f>
        <v>0</v>
      </c>
      <c r="P23" s="663">
        <f>'Формат ФСТ'!AN19</f>
        <v>0</v>
      </c>
      <c r="Q23" s="663">
        <f>'Формат ФСТ'!AO19</f>
        <v>0</v>
      </c>
      <c r="R23" s="663">
        <f t="shared" si="3"/>
        <v>0</v>
      </c>
      <c r="S23" s="663">
        <f t="shared" si="4"/>
        <v>0.194</v>
      </c>
      <c r="T23" s="663">
        <f t="shared" si="5"/>
        <v>0</v>
      </c>
      <c r="U23" s="784">
        <v>0</v>
      </c>
      <c r="V23" s="241">
        <v>0.194</v>
      </c>
      <c r="W23" s="674">
        <v>0</v>
      </c>
      <c r="X23" s="241">
        <v>0</v>
      </c>
      <c r="Y23" s="241">
        <v>0</v>
      </c>
      <c r="Z23" s="674">
        <v>0</v>
      </c>
      <c r="AA23" s="241">
        <v>0</v>
      </c>
      <c r="AB23" s="241">
        <v>0</v>
      </c>
      <c r="AC23" s="674">
        <v>0</v>
      </c>
      <c r="AD23" s="241">
        <v>0</v>
      </c>
      <c r="AE23" s="241">
        <v>0</v>
      </c>
      <c r="AF23" s="674">
        <v>0</v>
      </c>
      <c r="AG23" s="241">
        <v>0</v>
      </c>
      <c r="AH23" s="241">
        <v>0</v>
      </c>
      <c r="AI23" s="674">
        <v>0</v>
      </c>
      <c r="AJ23" s="242">
        <v>0</v>
      </c>
      <c r="AK23" s="242">
        <v>0.194</v>
      </c>
      <c r="AL23" s="682">
        <v>0</v>
      </c>
      <c r="AM23" s="686">
        <f>'Формат ФСТ'!I19/1000</f>
        <v>0.95351482</v>
      </c>
      <c r="AN23" s="662">
        <v>0</v>
      </c>
      <c r="AO23" s="663">
        <v>0</v>
      </c>
      <c r="AP23" s="674">
        <v>0</v>
      </c>
      <c r="AQ23" s="663">
        <v>0</v>
      </c>
      <c r="AR23" s="663">
        <v>0</v>
      </c>
      <c r="AS23" s="674">
        <v>0</v>
      </c>
      <c r="AT23" s="241">
        <v>0</v>
      </c>
      <c r="AU23" s="241">
        <v>0</v>
      </c>
      <c r="AV23" s="674">
        <v>0</v>
      </c>
      <c r="AW23" s="663">
        <f t="shared" si="27"/>
        <v>0</v>
      </c>
      <c r="AX23" s="663">
        <f t="shared" si="6"/>
        <v>0.194</v>
      </c>
      <c r="AY23" s="674">
        <f t="shared" si="7"/>
        <v>0</v>
      </c>
      <c r="AZ23" s="241">
        <f t="shared" si="8"/>
        <v>0</v>
      </c>
      <c r="BA23" s="241">
        <f t="shared" si="9"/>
        <v>0.194</v>
      </c>
      <c r="BB23" s="674">
        <f t="shared" si="10"/>
        <v>0</v>
      </c>
      <c r="BC23" s="241">
        <f t="shared" si="11"/>
        <v>0</v>
      </c>
      <c r="BD23" s="241">
        <f t="shared" si="12"/>
        <v>0</v>
      </c>
      <c r="BE23" s="674">
        <f t="shared" si="13"/>
        <v>0</v>
      </c>
      <c r="BF23" s="241">
        <f t="shared" si="14"/>
        <v>0</v>
      </c>
      <c r="BG23" s="241">
        <f t="shared" si="15"/>
        <v>0</v>
      </c>
      <c r="BH23" s="674">
        <f t="shared" si="16"/>
        <v>0</v>
      </c>
      <c r="BI23" s="241">
        <f t="shared" si="17"/>
        <v>0</v>
      </c>
      <c r="BJ23" s="241">
        <f t="shared" si="18"/>
        <v>0</v>
      </c>
      <c r="BK23" s="674">
        <f t="shared" si="19"/>
        <v>0</v>
      </c>
      <c r="BL23" s="241">
        <f t="shared" si="20"/>
        <v>0</v>
      </c>
      <c r="BM23" s="241">
        <f t="shared" si="21"/>
        <v>0</v>
      </c>
      <c r="BN23" s="674">
        <f t="shared" si="22"/>
        <v>0</v>
      </c>
      <c r="BO23" s="260">
        <f t="shared" si="23"/>
        <v>0</v>
      </c>
      <c r="BP23" s="260">
        <f t="shared" si="24"/>
        <v>0.194</v>
      </c>
      <c r="BQ23" s="681">
        <f t="shared" si="25"/>
        <v>0</v>
      </c>
      <c r="BR23" s="256">
        <f>'приложение 14'!E26/1.18</f>
        <v>0.23837870499999997</v>
      </c>
      <c r="BS23" s="241">
        <f>'приложение 14'!F26/1.18</f>
        <v>0.23837870499999997</v>
      </c>
      <c r="BT23" s="241">
        <f>'приложение 14'!G26/1.18</f>
        <v>0.23837870499999997</v>
      </c>
      <c r="BU23" s="241">
        <f>'приложение 14'!H26/1.18</f>
        <v>0.23837870499999997</v>
      </c>
      <c r="BV23" s="663">
        <f>'1 приложение 1.1'!AD25/1.18</f>
        <v>0.9535148199999999</v>
      </c>
      <c r="BW23" s="260">
        <f>'1 приложение 1.1'!AE25/1.18</f>
        <v>0</v>
      </c>
      <c r="BX23" s="260">
        <f>'1 приложение 1.1'!AF25/1.18</f>
        <v>0</v>
      </c>
      <c r="BY23" s="260">
        <f>'1 приложение 1.1'!AG25/1.18</f>
        <v>0</v>
      </c>
      <c r="BZ23" s="260">
        <f>'1 приложение 1.1'!AH25/1.18</f>
        <v>0</v>
      </c>
      <c r="CA23" s="261">
        <f>BV23+BW23+BX23+BY23+BZ23</f>
        <v>0.9535148199999999</v>
      </c>
    </row>
    <row r="24" spans="1:79" s="200" customFormat="1" ht="45.75" customHeight="1">
      <c r="A24" s="169" t="s">
        <v>377</v>
      </c>
      <c r="B24" s="510" t="str">
        <f>'Формат ФСТ'!B20</f>
        <v>Реконструкция кабельной линии 10 кВ ТП-315 ТП-419, по адресу: г. Королев, ул. Калининградская</v>
      </c>
      <c r="C24" s="662">
        <f>'Формат ФСТ'!K20</f>
        <v>0</v>
      </c>
      <c r="D24" s="663">
        <f>'Формат ФСТ'!L20</f>
        <v>0.63</v>
      </c>
      <c r="E24" s="663">
        <f>'Формат ФСТ'!M20</f>
        <v>0</v>
      </c>
      <c r="F24" s="663">
        <f>'Формат ФСТ'!R20</f>
        <v>0</v>
      </c>
      <c r="G24" s="663">
        <f>'Формат ФСТ'!S20</f>
        <v>0</v>
      </c>
      <c r="H24" s="663">
        <f>'Формат ФСТ'!T20</f>
        <v>0</v>
      </c>
      <c r="I24" s="663">
        <f>'Формат ФСТ'!Y20</f>
        <v>0</v>
      </c>
      <c r="J24" s="663">
        <f>'Формат ФСТ'!Z20</f>
        <v>0</v>
      </c>
      <c r="K24" s="663">
        <f>'Формат ФСТ'!AA20</f>
        <v>0</v>
      </c>
      <c r="L24" s="663">
        <f>'Формат ФСТ'!AF20</f>
        <v>0</v>
      </c>
      <c r="M24" s="663">
        <f>'Формат ФСТ'!AG20</f>
        <v>0</v>
      </c>
      <c r="N24" s="663">
        <f>'Формат ФСТ'!AH20</f>
        <v>0</v>
      </c>
      <c r="O24" s="663">
        <f>'Формат ФСТ'!AM20</f>
        <v>0</v>
      </c>
      <c r="P24" s="663">
        <f>'Формат ФСТ'!AN20</f>
        <v>0</v>
      </c>
      <c r="Q24" s="663">
        <f>'Формат ФСТ'!AO20</f>
        <v>0</v>
      </c>
      <c r="R24" s="663">
        <f t="shared" si="3"/>
        <v>0</v>
      </c>
      <c r="S24" s="663">
        <f t="shared" si="4"/>
        <v>0.63</v>
      </c>
      <c r="T24" s="663">
        <f t="shared" si="5"/>
        <v>0</v>
      </c>
      <c r="U24" s="784">
        <v>0</v>
      </c>
      <c r="V24" s="241">
        <v>0.63</v>
      </c>
      <c r="W24" s="674">
        <v>0</v>
      </c>
      <c r="X24" s="241">
        <v>0</v>
      </c>
      <c r="Y24" s="241">
        <v>0</v>
      </c>
      <c r="Z24" s="674">
        <v>0</v>
      </c>
      <c r="AA24" s="241">
        <v>0</v>
      </c>
      <c r="AB24" s="241">
        <v>0</v>
      </c>
      <c r="AC24" s="674">
        <v>0</v>
      </c>
      <c r="AD24" s="241">
        <v>0</v>
      </c>
      <c r="AE24" s="241">
        <v>0</v>
      </c>
      <c r="AF24" s="674">
        <v>0</v>
      </c>
      <c r="AG24" s="241">
        <v>0</v>
      </c>
      <c r="AH24" s="241">
        <v>0</v>
      </c>
      <c r="AI24" s="674">
        <v>0</v>
      </c>
      <c r="AJ24" s="242">
        <v>0</v>
      </c>
      <c r="AK24" s="242">
        <v>0.63</v>
      </c>
      <c r="AL24" s="682">
        <v>0</v>
      </c>
      <c r="AM24" s="686">
        <f>'Формат ФСТ'!I20/1000</f>
        <v>2.8146168400000002</v>
      </c>
      <c r="AN24" s="662">
        <v>0</v>
      </c>
      <c r="AO24" s="663">
        <v>0</v>
      </c>
      <c r="AP24" s="674">
        <v>0</v>
      </c>
      <c r="AQ24" s="663">
        <v>0</v>
      </c>
      <c r="AR24" s="663">
        <v>0</v>
      </c>
      <c r="AS24" s="674">
        <v>0</v>
      </c>
      <c r="AT24" s="241">
        <v>0</v>
      </c>
      <c r="AU24" s="241">
        <v>0</v>
      </c>
      <c r="AV24" s="674">
        <v>0</v>
      </c>
      <c r="AW24" s="663">
        <f t="shared" si="27"/>
        <v>0</v>
      </c>
      <c r="AX24" s="663">
        <f t="shared" si="6"/>
        <v>0.63</v>
      </c>
      <c r="AY24" s="674">
        <f t="shared" si="7"/>
        <v>0</v>
      </c>
      <c r="AZ24" s="241">
        <f t="shared" si="8"/>
        <v>0</v>
      </c>
      <c r="BA24" s="241">
        <f t="shared" si="9"/>
        <v>0.63</v>
      </c>
      <c r="BB24" s="674">
        <f t="shared" si="10"/>
        <v>0</v>
      </c>
      <c r="BC24" s="241">
        <f t="shared" si="11"/>
        <v>0</v>
      </c>
      <c r="BD24" s="241">
        <f t="shared" si="12"/>
        <v>0</v>
      </c>
      <c r="BE24" s="674">
        <f t="shared" si="13"/>
        <v>0</v>
      </c>
      <c r="BF24" s="241">
        <f t="shared" si="14"/>
        <v>0</v>
      </c>
      <c r="BG24" s="241">
        <f t="shared" si="15"/>
        <v>0</v>
      </c>
      <c r="BH24" s="674">
        <f t="shared" si="16"/>
        <v>0</v>
      </c>
      <c r="BI24" s="241">
        <f t="shared" si="17"/>
        <v>0</v>
      </c>
      <c r="BJ24" s="241">
        <f t="shared" si="18"/>
        <v>0</v>
      </c>
      <c r="BK24" s="674">
        <f t="shared" si="19"/>
        <v>0</v>
      </c>
      <c r="BL24" s="241">
        <f t="shared" si="20"/>
        <v>0</v>
      </c>
      <c r="BM24" s="241">
        <f t="shared" si="21"/>
        <v>0</v>
      </c>
      <c r="BN24" s="674">
        <f t="shared" si="22"/>
        <v>0</v>
      </c>
      <c r="BO24" s="260">
        <f t="shared" si="23"/>
        <v>0</v>
      </c>
      <c r="BP24" s="260">
        <f t="shared" si="24"/>
        <v>0.63</v>
      </c>
      <c r="BQ24" s="681">
        <f t="shared" si="25"/>
        <v>0</v>
      </c>
      <c r="BR24" s="256">
        <f>'приложение 14'!E27/1.18</f>
        <v>0.7036542100000001</v>
      </c>
      <c r="BS24" s="241">
        <f>'приложение 14'!F27/1.18</f>
        <v>0.7036542100000001</v>
      </c>
      <c r="BT24" s="241">
        <f>'приложение 14'!G27/1.18</f>
        <v>0.7036542100000001</v>
      </c>
      <c r="BU24" s="241">
        <f>'приложение 14'!H27/1.18</f>
        <v>0.7036542100000001</v>
      </c>
      <c r="BV24" s="663">
        <f>'1 приложение 1.1'!AD26/1.18</f>
        <v>2.8146168400000002</v>
      </c>
      <c r="BW24" s="260">
        <f>'1 приложение 1.1'!AE26/1.18</f>
        <v>0</v>
      </c>
      <c r="BX24" s="260">
        <f>'1 приложение 1.1'!AF26/1.18</f>
        <v>0</v>
      </c>
      <c r="BY24" s="260">
        <f>'1 приложение 1.1'!AG26/1.18</f>
        <v>0</v>
      </c>
      <c r="BZ24" s="260">
        <f>'1 приложение 1.1'!AH26/1.18</f>
        <v>0</v>
      </c>
      <c r="CA24" s="261">
        <f>BV24+BW24+BX24+BY24+BZ24</f>
        <v>2.8146168400000002</v>
      </c>
    </row>
    <row r="25" spans="1:79" s="200" customFormat="1" ht="27.75" customHeight="1">
      <c r="A25" s="169" t="s">
        <v>378</v>
      </c>
      <c r="B25" s="510" t="str">
        <f>'Формат ФСТ'!B21</f>
        <v>Реконструкция КРУН-2, по адресу: мкр. Первомайский, ул. Советская</v>
      </c>
      <c r="C25" s="662">
        <f>'Формат ФСТ'!K21</f>
        <v>0</v>
      </c>
      <c r="D25" s="663">
        <f>'Формат ФСТ'!L21</f>
        <v>0</v>
      </c>
      <c r="E25" s="663">
        <f>'Формат ФСТ'!M21</f>
        <v>0</v>
      </c>
      <c r="F25" s="663">
        <f>'Формат ФСТ'!R21</f>
        <v>0</v>
      </c>
      <c r="G25" s="663">
        <f>'Формат ФСТ'!S21</f>
        <v>1.265</v>
      </c>
      <c r="H25" s="663">
        <f>'Формат ФСТ'!T21</f>
        <v>1</v>
      </c>
      <c r="I25" s="663">
        <f>'Формат ФСТ'!Y21</f>
        <v>0</v>
      </c>
      <c r="J25" s="663">
        <f>'Формат ФСТ'!Z21</f>
        <v>0</v>
      </c>
      <c r="K25" s="663">
        <f>'Формат ФСТ'!AA21</f>
        <v>0</v>
      </c>
      <c r="L25" s="663">
        <f>'Формат ФСТ'!AF21</f>
        <v>0</v>
      </c>
      <c r="M25" s="663">
        <f>'Формат ФСТ'!AG21</f>
        <v>0</v>
      </c>
      <c r="N25" s="663">
        <f>'Формат ФСТ'!AH21</f>
        <v>0</v>
      </c>
      <c r="O25" s="663">
        <f>'Формат ФСТ'!AM21</f>
        <v>0</v>
      </c>
      <c r="P25" s="663">
        <f>'Формат ФСТ'!AN21</f>
        <v>0</v>
      </c>
      <c r="Q25" s="663">
        <f>'Формат ФСТ'!AO21</f>
        <v>0</v>
      </c>
      <c r="R25" s="663">
        <f t="shared" si="3"/>
        <v>0</v>
      </c>
      <c r="S25" s="663">
        <f t="shared" si="4"/>
        <v>1.265</v>
      </c>
      <c r="T25" s="663">
        <f t="shared" si="5"/>
        <v>1</v>
      </c>
      <c r="U25" s="784">
        <v>0</v>
      </c>
      <c r="V25" s="241">
        <v>0</v>
      </c>
      <c r="W25" s="674">
        <v>0</v>
      </c>
      <c r="X25" s="241">
        <v>0</v>
      </c>
      <c r="Y25" s="241">
        <v>1.265</v>
      </c>
      <c r="Z25" s="674">
        <v>1</v>
      </c>
      <c r="AA25" s="241">
        <v>0</v>
      </c>
      <c r="AB25" s="241">
        <v>0</v>
      </c>
      <c r="AC25" s="674">
        <v>0</v>
      </c>
      <c r="AD25" s="241">
        <v>0</v>
      </c>
      <c r="AE25" s="241">
        <v>0</v>
      </c>
      <c r="AF25" s="674">
        <v>0</v>
      </c>
      <c r="AG25" s="241">
        <v>0</v>
      </c>
      <c r="AH25" s="241">
        <v>0</v>
      </c>
      <c r="AI25" s="674">
        <v>0</v>
      </c>
      <c r="AJ25" s="242">
        <v>0</v>
      </c>
      <c r="AK25" s="242">
        <v>1.265</v>
      </c>
      <c r="AL25" s="682">
        <v>1</v>
      </c>
      <c r="AM25" s="686">
        <f>'Формат ФСТ'!I21/1000</f>
        <v>9.58969959</v>
      </c>
      <c r="AN25" s="662">
        <v>0</v>
      </c>
      <c r="AO25" s="663">
        <v>0</v>
      </c>
      <c r="AP25" s="674">
        <v>0</v>
      </c>
      <c r="AQ25" s="663">
        <v>0</v>
      </c>
      <c r="AR25" s="663">
        <v>0</v>
      </c>
      <c r="AS25" s="674">
        <v>0</v>
      </c>
      <c r="AT25" s="241">
        <v>0</v>
      </c>
      <c r="AU25" s="241">
        <v>0</v>
      </c>
      <c r="AV25" s="674">
        <v>0</v>
      </c>
      <c r="AW25" s="663">
        <f t="shared" si="27"/>
        <v>0</v>
      </c>
      <c r="AX25" s="663">
        <f t="shared" si="6"/>
        <v>0</v>
      </c>
      <c r="AY25" s="674">
        <f t="shared" si="7"/>
        <v>0</v>
      </c>
      <c r="AZ25" s="241">
        <f t="shared" si="8"/>
        <v>0</v>
      </c>
      <c r="BA25" s="241">
        <f t="shared" si="9"/>
        <v>0</v>
      </c>
      <c r="BB25" s="674">
        <f t="shared" si="10"/>
        <v>0</v>
      </c>
      <c r="BC25" s="241">
        <f t="shared" si="11"/>
        <v>0</v>
      </c>
      <c r="BD25" s="241">
        <f t="shared" si="12"/>
        <v>1.265</v>
      </c>
      <c r="BE25" s="674">
        <f t="shared" si="13"/>
        <v>1</v>
      </c>
      <c r="BF25" s="241">
        <f t="shared" si="14"/>
        <v>0</v>
      </c>
      <c r="BG25" s="241">
        <f t="shared" si="15"/>
        <v>0</v>
      </c>
      <c r="BH25" s="674">
        <f t="shared" si="16"/>
        <v>0</v>
      </c>
      <c r="BI25" s="241">
        <f t="shared" si="17"/>
        <v>0</v>
      </c>
      <c r="BJ25" s="241">
        <f t="shared" si="18"/>
        <v>0</v>
      </c>
      <c r="BK25" s="674">
        <f t="shared" si="19"/>
        <v>0</v>
      </c>
      <c r="BL25" s="241">
        <f t="shared" si="20"/>
        <v>0</v>
      </c>
      <c r="BM25" s="241">
        <f t="shared" si="21"/>
        <v>0</v>
      </c>
      <c r="BN25" s="674">
        <f t="shared" si="22"/>
        <v>0</v>
      </c>
      <c r="BO25" s="260">
        <f t="shared" si="23"/>
        <v>0</v>
      </c>
      <c r="BP25" s="260">
        <f t="shared" si="24"/>
        <v>1.265</v>
      </c>
      <c r="BQ25" s="681">
        <f t="shared" si="25"/>
        <v>1</v>
      </c>
      <c r="BR25" s="256">
        <f>'приложение 14'!E28/1.18</f>
        <v>1.444015</v>
      </c>
      <c r="BS25" s="241">
        <f>'приложение 14'!F28/1.18</f>
        <v>1.444015</v>
      </c>
      <c r="BT25" s="241">
        <f>'приложение 14'!G28/1.18</f>
        <v>1.444015</v>
      </c>
      <c r="BU25" s="241">
        <f>'приложение 14'!H28/1.18</f>
        <v>1.444015</v>
      </c>
      <c r="BV25" s="663">
        <f>BR25+BS25+BT25+BU25</f>
        <v>5.77606</v>
      </c>
      <c r="BW25" s="260">
        <f>'1 приложение 1.1'!AE27/1.18</f>
        <v>3.8136395899999997</v>
      </c>
      <c r="BX25" s="260">
        <f>'1 приложение 1.1'!AF27/1.18</f>
        <v>0</v>
      </c>
      <c r="BY25" s="260">
        <f>'1 приложение 1.1'!AG27/1.18</f>
        <v>0</v>
      </c>
      <c r="BZ25" s="260">
        <f>'1 приложение 1.1'!AH27/1.18</f>
        <v>0</v>
      </c>
      <c r="CA25" s="261">
        <f>BV25+BW25+BX25+BY25+BZ25</f>
        <v>9.58969959</v>
      </c>
    </row>
    <row r="26" spans="1:79" s="200" customFormat="1" ht="34.5" customHeight="1">
      <c r="A26" s="169" t="s">
        <v>538</v>
      </c>
      <c r="B26" s="510" t="str">
        <f>'Формат ФСТ'!B22</f>
        <v>Строительство линии 237 ТП-303 КТП-305 взамен выбывающих основных фондов, по адресу: пос. Образцово</v>
      </c>
      <c r="C26" s="662">
        <f>'Формат ФСТ'!K22</f>
        <v>0</v>
      </c>
      <c r="D26" s="663">
        <f>'Формат ФСТ'!L22</f>
        <v>0</v>
      </c>
      <c r="E26" s="663">
        <f>'Формат ФСТ'!M22</f>
        <v>0</v>
      </c>
      <c r="F26" s="663">
        <f>'Формат ФСТ'!R22</f>
        <v>0</v>
      </c>
      <c r="G26" s="663">
        <f>'Формат ФСТ'!S22</f>
        <v>0.194</v>
      </c>
      <c r="H26" s="663">
        <f>'Формат ФСТ'!T22</f>
        <v>0</v>
      </c>
      <c r="I26" s="663">
        <f>'Формат ФСТ'!Y22</f>
        <v>0</v>
      </c>
      <c r="J26" s="663">
        <f>'Формат ФСТ'!Z22</f>
        <v>0</v>
      </c>
      <c r="K26" s="663">
        <f>'Формат ФСТ'!AA22</f>
        <v>0</v>
      </c>
      <c r="L26" s="663">
        <f>'Формат ФСТ'!AF22</f>
        <v>0</v>
      </c>
      <c r="M26" s="663">
        <f>'Формат ФСТ'!AG22</f>
        <v>0</v>
      </c>
      <c r="N26" s="663">
        <f>'Формат ФСТ'!AH22</f>
        <v>0</v>
      </c>
      <c r="O26" s="663">
        <f>'Формат ФСТ'!AM22</f>
        <v>0</v>
      </c>
      <c r="P26" s="663">
        <f>'Формат ФСТ'!AN22</f>
        <v>0</v>
      </c>
      <c r="Q26" s="663">
        <f>'Формат ФСТ'!AO22</f>
        <v>0</v>
      </c>
      <c r="R26" s="663">
        <f t="shared" si="3"/>
        <v>0</v>
      </c>
      <c r="S26" s="663">
        <f t="shared" si="4"/>
        <v>0.194</v>
      </c>
      <c r="T26" s="663">
        <f t="shared" si="5"/>
        <v>0</v>
      </c>
      <c r="U26" s="784">
        <v>0</v>
      </c>
      <c r="V26" s="241">
        <v>0</v>
      </c>
      <c r="W26" s="674">
        <v>0</v>
      </c>
      <c r="X26" s="241">
        <v>0</v>
      </c>
      <c r="Y26" s="241">
        <v>0.194</v>
      </c>
      <c r="Z26" s="674">
        <v>0</v>
      </c>
      <c r="AA26" s="241">
        <v>0</v>
      </c>
      <c r="AB26" s="241">
        <v>0</v>
      </c>
      <c r="AC26" s="674">
        <v>0</v>
      </c>
      <c r="AD26" s="241">
        <v>0</v>
      </c>
      <c r="AE26" s="241">
        <v>0</v>
      </c>
      <c r="AF26" s="674">
        <v>0</v>
      </c>
      <c r="AG26" s="241">
        <v>0</v>
      </c>
      <c r="AH26" s="241">
        <v>0</v>
      </c>
      <c r="AI26" s="674">
        <v>0</v>
      </c>
      <c r="AJ26" s="242">
        <v>0</v>
      </c>
      <c r="AK26" s="242">
        <v>0.194</v>
      </c>
      <c r="AL26" s="682">
        <v>0</v>
      </c>
      <c r="AM26" s="686">
        <f>'Формат ФСТ'!I22/1000</f>
        <v>0.66079809</v>
      </c>
      <c r="AN26" s="662">
        <v>0</v>
      </c>
      <c r="AO26" s="663">
        <v>0</v>
      </c>
      <c r="AP26" s="674">
        <v>0</v>
      </c>
      <c r="AQ26" s="663">
        <v>0</v>
      </c>
      <c r="AR26" s="663">
        <v>0</v>
      </c>
      <c r="AS26" s="674">
        <v>0</v>
      </c>
      <c r="AT26" s="241">
        <v>0</v>
      </c>
      <c r="AU26" s="241">
        <v>0</v>
      </c>
      <c r="AV26" s="674">
        <v>0</v>
      </c>
      <c r="AW26" s="663">
        <f t="shared" si="27"/>
        <v>0</v>
      </c>
      <c r="AX26" s="663">
        <f t="shared" si="6"/>
        <v>0</v>
      </c>
      <c r="AY26" s="674">
        <f t="shared" si="7"/>
        <v>0</v>
      </c>
      <c r="AZ26" s="241">
        <f t="shared" si="8"/>
        <v>0</v>
      </c>
      <c r="BA26" s="241">
        <f t="shared" si="9"/>
        <v>0</v>
      </c>
      <c r="BB26" s="674">
        <f t="shared" si="10"/>
        <v>0</v>
      </c>
      <c r="BC26" s="241">
        <f t="shared" si="11"/>
        <v>0</v>
      </c>
      <c r="BD26" s="241">
        <f t="shared" si="12"/>
        <v>0.194</v>
      </c>
      <c r="BE26" s="674">
        <f t="shared" si="13"/>
        <v>0</v>
      </c>
      <c r="BF26" s="241">
        <f t="shared" si="14"/>
        <v>0</v>
      </c>
      <c r="BG26" s="241">
        <f t="shared" si="15"/>
        <v>0</v>
      </c>
      <c r="BH26" s="674">
        <f t="shared" si="16"/>
        <v>0</v>
      </c>
      <c r="BI26" s="241">
        <f t="shared" si="17"/>
        <v>0</v>
      </c>
      <c r="BJ26" s="241">
        <f t="shared" si="18"/>
        <v>0</v>
      </c>
      <c r="BK26" s="674">
        <f t="shared" si="19"/>
        <v>0</v>
      </c>
      <c r="BL26" s="241">
        <f t="shared" si="20"/>
        <v>0</v>
      </c>
      <c r="BM26" s="241">
        <f t="shared" si="21"/>
        <v>0</v>
      </c>
      <c r="BN26" s="674">
        <f t="shared" si="22"/>
        <v>0</v>
      </c>
      <c r="BO26" s="260">
        <f t="shared" si="23"/>
        <v>0</v>
      </c>
      <c r="BP26" s="260">
        <f t="shared" si="24"/>
        <v>0.194</v>
      </c>
      <c r="BQ26" s="681">
        <f t="shared" si="25"/>
        <v>0</v>
      </c>
      <c r="BR26" s="256">
        <f>'приложение 14'!E29/1.18</f>
        <v>0</v>
      </c>
      <c r="BS26" s="241">
        <f>'приложение 14'!F29/1.18</f>
        <v>0</v>
      </c>
      <c r="BT26" s="241">
        <f>'приложение 14'!G29/1.18</f>
        <v>0</v>
      </c>
      <c r="BU26" s="241">
        <f>'приложение 14'!H29/1.18</f>
        <v>0</v>
      </c>
      <c r="BV26" s="663">
        <f>BR26+BS26+BT26+BU26</f>
        <v>0</v>
      </c>
      <c r="BW26" s="260">
        <f>'1 приложение 1.1'!AE28/1.18</f>
        <v>0.66079809</v>
      </c>
      <c r="BX26" s="260">
        <f>'1 приложение 1.1'!AF28/1.18</f>
        <v>0</v>
      </c>
      <c r="BY26" s="260">
        <f>'1 приложение 1.1'!AG28/1.18</f>
        <v>0</v>
      </c>
      <c r="BZ26" s="260">
        <f>'1 приложение 1.1'!AH28/1.18</f>
        <v>0</v>
      </c>
      <c r="CA26" s="261">
        <f>BV26+BW26+BX26+BY26+BZ26</f>
        <v>0.66079809</v>
      </c>
    </row>
    <row r="27" spans="1:79" s="200" customFormat="1" ht="45" customHeight="1">
      <c r="A27" s="169" t="s">
        <v>379</v>
      </c>
      <c r="B27" s="510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7" s="662">
        <f>'Формат ФСТ'!K23</f>
        <v>0</v>
      </c>
      <c r="D27" s="663">
        <f>'Формат ФСТ'!L23</f>
        <v>0</v>
      </c>
      <c r="E27" s="663">
        <f>'Формат ФСТ'!M23</f>
        <v>0</v>
      </c>
      <c r="F27" s="663">
        <f>'Формат ФСТ'!R23</f>
        <v>0</v>
      </c>
      <c r="G27" s="663">
        <f>'Формат ФСТ'!S23</f>
        <v>1.371</v>
      </c>
      <c r="H27" s="663">
        <f>'Формат ФСТ'!T23</f>
        <v>0</v>
      </c>
      <c r="I27" s="663">
        <f>'Формат ФСТ'!Y23</f>
        <v>0</v>
      </c>
      <c r="J27" s="663">
        <f>'Формат ФСТ'!Z23</f>
        <v>0</v>
      </c>
      <c r="K27" s="663">
        <f>'Формат ФСТ'!AA23</f>
        <v>0</v>
      </c>
      <c r="L27" s="663">
        <f>'Формат ФСТ'!AF23</f>
        <v>0</v>
      </c>
      <c r="M27" s="663">
        <f>'Формат ФСТ'!AG23</f>
        <v>0</v>
      </c>
      <c r="N27" s="663">
        <f>'Формат ФСТ'!AH23</f>
        <v>0</v>
      </c>
      <c r="O27" s="663">
        <f>'Формат ФСТ'!AM23</f>
        <v>0</v>
      </c>
      <c r="P27" s="663">
        <f>'Формат ФСТ'!AN23</f>
        <v>0</v>
      </c>
      <c r="Q27" s="663">
        <f>'Формат ФСТ'!AO23</f>
        <v>0</v>
      </c>
      <c r="R27" s="663">
        <f t="shared" si="3"/>
        <v>0</v>
      </c>
      <c r="S27" s="663">
        <f t="shared" si="4"/>
        <v>1.371</v>
      </c>
      <c r="T27" s="663">
        <f t="shared" si="5"/>
        <v>0</v>
      </c>
      <c r="U27" s="784">
        <v>0</v>
      </c>
      <c r="V27" s="241">
        <v>0</v>
      </c>
      <c r="W27" s="674">
        <v>0</v>
      </c>
      <c r="X27" s="241">
        <v>0</v>
      </c>
      <c r="Y27" s="241">
        <v>1.371</v>
      </c>
      <c r="Z27" s="674">
        <v>0</v>
      </c>
      <c r="AA27" s="241">
        <v>0</v>
      </c>
      <c r="AB27" s="241">
        <v>0</v>
      </c>
      <c r="AC27" s="674">
        <v>0</v>
      </c>
      <c r="AD27" s="241">
        <v>0</v>
      </c>
      <c r="AE27" s="241">
        <v>0</v>
      </c>
      <c r="AF27" s="674">
        <v>0</v>
      </c>
      <c r="AG27" s="241">
        <v>0</v>
      </c>
      <c r="AH27" s="241">
        <v>0</v>
      </c>
      <c r="AI27" s="674">
        <v>0</v>
      </c>
      <c r="AJ27" s="242">
        <v>0</v>
      </c>
      <c r="AK27" s="242">
        <v>1.371</v>
      </c>
      <c r="AL27" s="682">
        <v>0</v>
      </c>
      <c r="AM27" s="686">
        <f>'Формат ФСТ'!I23/1000</f>
        <v>5.602831780000001</v>
      </c>
      <c r="AN27" s="662">
        <v>0</v>
      </c>
      <c r="AO27" s="663">
        <v>0</v>
      </c>
      <c r="AP27" s="674">
        <v>0</v>
      </c>
      <c r="AQ27" s="663">
        <v>0</v>
      </c>
      <c r="AR27" s="663">
        <v>0</v>
      </c>
      <c r="AS27" s="674">
        <v>0</v>
      </c>
      <c r="AT27" s="241">
        <v>0</v>
      </c>
      <c r="AU27" s="241">
        <v>0</v>
      </c>
      <c r="AV27" s="674">
        <v>0</v>
      </c>
      <c r="AW27" s="663">
        <f t="shared" si="27"/>
        <v>0</v>
      </c>
      <c r="AX27" s="663">
        <f t="shared" si="6"/>
        <v>0</v>
      </c>
      <c r="AY27" s="674">
        <f t="shared" si="7"/>
        <v>0</v>
      </c>
      <c r="AZ27" s="241">
        <f t="shared" si="8"/>
        <v>0</v>
      </c>
      <c r="BA27" s="241">
        <f t="shared" si="9"/>
        <v>0</v>
      </c>
      <c r="BB27" s="674">
        <f t="shared" si="10"/>
        <v>0</v>
      </c>
      <c r="BC27" s="241">
        <f t="shared" si="11"/>
        <v>0</v>
      </c>
      <c r="BD27" s="241">
        <f t="shared" si="12"/>
        <v>1.371</v>
      </c>
      <c r="BE27" s="674">
        <f t="shared" si="13"/>
        <v>0</v>
      </c>
      <c r="BF27" s="241">
        <f t="shared" si="14"/>
        <v>0</v>
      </c>
      <c r="BG27" s="241">
        <f t="shared" si="15"/>
        <v>0</v>
      </c>
      <c r="BH27" s="674">
        <f t="shared" si="16"/>
        <v>0</v>
      </c>
      <c r="BI27" s="241">
        <f t="shared" si="17"/>
        <v>0</v>
      </c>
      <c r="BJ27" s="241">
        <f t="shared" si="18"/>
        <v>0</v>
      </c>
      <c r="BK27" s="674">
        <f t="shared" si="19"/>
        <v>0</v>
      </c>
      <c r="BL27" s="241">
        <f t="shared" si="20"/>
        <v>0</v>
      </c>
      <c r="BM27" s="241">
        <f t="shared" si="21"/>
        <v>0</v>
      </c>
      <c r="BN27" s="674">
        <f t="shared" si="22"/>
        <v>0</v>
      </c>
      <c r="BO27" s="260">
        <f t="shared" si="23"/>
        <v>0</v>
      </c>
      <c r="BP27" s="260">
        <f t="shared" si="24"/>
        <v>1.371</v>
      </c>
      <c r="BQ27" s="681">
        <f t="shared" si="25"/>
        <v>0</v>
      </c>
      <c r="BR27" s="256">
        <f>'приложение 14'!E30/1.18</f>
        <v>0</v>
      </c>
      <c r="BS27" s="241">
        <f>'приложение 14'!F30/1.18</f>
        <v>0</v>
      </c>
      <c r="BT27" s="241">
        <f>'приложение 14'!G30/1.18</f>
        <v>0</v>
      </c>
      <c r="BU27" s="241">
        <f>'приложение 14'!H30/1.18</f>
        <v>0</v>
      </c>
      <c r="BV27" s="663">
        <f aca="true" t="shared" si="28" ref="BV27:BV33">BR27+BS27+BT27+BU27</f>
        <v>0</v>
      </c>
      <c r="BW27" s="260">
        <f>'1 приложение 1.1'!AE29/1.18</f>
        <v>5.602831780000001</v>
      </c>
      <c r="BX27" s="260">
        <f>'1 приложение 1.1'!AF29/1.18</f>
        <v>0</v>
      </c>
      <c r="BY27" s="260">
        <f>'1 приложение 1.1'!AG29/1.18</f>
        <v>0</v>
      </c>
      <c r="BZ27" s="260">
        <f>'1 приложение 1.1'!AH29/1.18</f>
        <v>0</v>
      </c>
      <c r="CA27" s="261">
        <f t="shared" si="26"/>
        <v>5.602831780000001</v>
      </c>
    </row>
    <row r="28" spans="1:79" s="200" customFormat="1" ht="32.25" customHeight="1">
      <c r="A28" s="169" t="s">
        <v>380</v>
      </c>
      <c r="B28" s="510" t="str">
        <f>'Формат ФСТ'!B24</f>
        <v>Строительство линии 712 А ТП-310-КТП-1160 взамен выбывающих основных фондов, по адресу: пос. Образцово</v>
      </c>
      <c r="C28" s="662">
        <f>'Формат ФСТ'!K24</f>
        <v>0</v>
      </c>
      <c r="D28" s="663">
        <f>'Формат ФСТ'!L24</f>
        <v>0</v>
      </c>
      <c r="E28" s="663">
        <f>'Формат ФСТ'!M24</f>
        <v>0</v>
      </c>
      <c r="F28" s="663">
        <f>'Формат ФСТ'!R24</f>
        <v>0</v>
      </c>
      <c r="G28" s="663">
        <f>'Формат ФСТ'!S24</f>
        <v>1.064</v>
      </c>
      <c r="H28" s="663">
        <f>'Формат ФСТ'!T24</f>
        <v>0</v>
      </c>
      <c r="I28" s="663">
        <f>'Формат ФСТ'!Y24</f>
        <v>0</v>
      </c>
      <c r="J28" s="663">
        <f>'Формат ФСТ'!Z24</f>
        <v>0</v>
      </c>
      <c r="K28" s="663">
        <f>'Формат ФСТ'!AA24</f>
        <v>0</v>
      </c>
      <c r="L28" s="663">
        <f>'Формат ФСТ'!AF24</f>
        <v>0</v>
      </c>
      <c r="M28" s="663">
        <f>'Формат ФСТ'!AG24</f>
        <v>0</v>
      </c>
      <c r="N28" s="663">
        <f>'Формат ФСТ'!AH24</f>
        <v>0</v>
      </c>
      <c r="O28" s="663">
        <f>'Формат ФСТ'!AM24</f>
        <v>0</v>
      </c>
      <c r="P28" s="663">
        <f>'Формат ФСТ'!AN24</f>
        <v>0</v>
      </c>
      <c r="Q28" s="663">
        <f>'Формат ФСТ'!AO24</f>
        <v>0</v>
      </c>
      <c r="R28" s="663">
        <f t="shared" si="3"/>
        <v>0</v>
      </c>
      <c r="S28" s="663">
        <f t="shared" si="4"/>
        <v>1.064</v>
      </c>
      <c r="T28" s="663">
        <f t="shared" si="5"/>
        <v>0</v>
      </c>
      <c r="U28" s="784">
        <v>0</v>
      </c>
      <c r="V28" s="241">
        <v>0</v>
      </c>
      <c r="W28" s="674">
        <v>0</v>
      </c>
      <c r="X28" s="241">
        <v>0</v>
      </c>
      <c r="Y28" s="241">
        <v>1.064</v>
      </c>
      <c r="Z28" s="674">
        <v>0</v>
      </c>
      <c r="AA28" s="241">
        <v>0</v>
      </c>
      <c r="AB28" s="241">
        <v>0</v>
      </c>
      <c r="AC28" s="674">
        <v>0</v>
      </c>
      <c r="AD28" s="241">
        <v>0</v>
      </c>
      <c r="AE28" s="241">
        <v>0</v>
      </c>
      <c r="AF28" s="674">
        <v>0</v>
      </c>
      <c r="AG28" s="241">
        <v>0</v>
      </c>
      <c r="AH28" s="241">
        <v>0</v>
      </c>
      <c r="AI28" s="674">
        <v>0</v>
      </c>
      <c r="AJ28" s="242">
        <v>0</v>
      </c>
      <c r="AK28" s="242">
        <v>1.064</v>
      </c>
      <c r="AL28" s="682">
        <v>0</v>
      </c>
      <c r="AM28" s="686">
        <f>'Формат ФСТ'!I24/1000</f>
        <v>4.33825388</v>
      </c>
      <c r="AN28" s="662">
        <v>0</v>
      </c>
      <c r="AO28" s="663">
        <v>0</v>
      </c>
      <c r="AP28" s="674">
        <v>0</v>
      </c>
      <c r="AQ28" s="663">
        <v>0</v>
      </c>
      <c r="AR28" s="663">
        <v>0</v>
      </c>
      <c r="AS28" s="674">
        <v>0</v>
      </c>
      <c r="AT28" s="241">
        <v>0</v>
      </c>
      <c r="AU28" s="241">
        <v>0</v>
      </c>
      <c r="AV28" s="674">
        <v>0</v>
      </c>
      <c r="AW28" s="663">
        <f t="shared" si="27"/>
        <v>0</v>
      </c>
      <c r="AX28" s="663">
        <f t="shared" si="6"/>
        <v>0</v>
      </c>
      <c r="AY28" s="674">
        <f t="shared" si="7"/>
        <v>0</v>
      </c>
      <c r="AZ28" s="241">
        <f t="shared" si="8"/>
        <v>0</v>
      </c>
      <c r="BA28" s="241">
        <f t="shared" si="9"/>
        <v>0</v>
      </c>
      <c r="BB28" s="674">
        <f t="shared" si="10"/>
        <v>0</v>
      </c>
      <c r="BC28" s="241">
        <f t="shared" si="11"/>
        <v>0</v>
      </c>
      <c r="BD28" s="241">
        <f t="shared" si="12"/>
        <v>1.064</v>
      </c>
      <c r="BE28" s="674">
        <f t="shared" si="13"/>
        <v>0</v>
      </c>
      <c r="BF28" s="241">
        <f t="shared" si="14"/>
        <v>0</v>
      </c>
      <c r="BG28" s="241">
        <f t="shared" si="15"/>
        <v>0</v>
      </c>
      <c r="BH28" s="674">
        <f t="shared" si="16"/>
        <v>0</v>
      </c>
      <c r="BI28" s="241">
        <f t="shared" si="17"/>
        <v>0</v>
      </c>
      <c r="BJ28" s="241">
        <f t="shared" si="18"/>
        <v>0</v>
      </c>
      <c r="BK28" s="674">
        <f t="shared" si="19"/>
        <v>0</v>
      </c>
      <c r="BL28" s="241">
        <f t="shared" si="20"/>
        <v>0</v>
      </c>
      <c r="BM28" s="241">
        <f t="shared" si="21"/>
        <v>0</v>
      </c>
      <c r="BN28" s="674">
        <f t="shared" si="22"/>
        <v>0</v>
      </c>
      <c r="BO28" s="260">
        <f t="shared" si="23"/>
        <v>0</v>
      </c>
      <c r="BP28" s="260">
        <f t="shared" si="24"/>
        <v>1.064</v>
      </c>
      <c r="BQ28" s="681">
        <f t="shared" si="25"/>
        <v>0</v>
      </c>
      <c r="BR28" s="256">
        <f>'приложение 14'!E31/1.18</f>
        <v>0</v>
      </c>
      <c r="BS28" s="241">
        <f>'приложение 14'!F31/1.18</f>
        <v>0</v>
      </c>
      <c r="BT28" s="241">
        <f>'приложение 14'!G31/1.18</f>
        <v>0</v>
      </c>
      <c r="BU28" s="241">
        <f>'приложение 14'!H31/1.18</f>
        <v>0</v>
      </c>
      <c r="BV28" s="663">
        <f t="shared" si="28"/>
        <v>0</v>
      </c>
      <c r="BW28" s="260">
        <f>'1 приложение 1.1'!AE30/1.18</f>
        <v>4.33825388</v>
      </c>
      <c r="BX28" s="260">
        <f>'1 приложение 1.1'!AF30/1.18</f>
        <v>0</v>
      </c>
      <c r="BY28" s="260">
        <f>'1 приложение 1.1'!AG30/1.18</f>
        <v>0</v>
      </c>
      <c r="BZ28" s="260">
        <f>'1 приложение 1.1'!AH30/1.18</f>
        <v>0</v>
      </c>
      <c r="CA28" s="261">
        <f t="shared" si="26"/>
        <v>4.33825388</v>
      </c>
    </row>
    <row r="29" spans="1:79" s="200" customFormat="1" ht="27.75" customHeight="1">
      <c r="A29" s="169" t="s">
        <v>381</v>
      </c>
      <c r="B29" s="510" t="str">
        <f>'Формат ФСТ'!B25</f>
        <v>Замена оборудования РУ-6кВ ТП-330, по адресу: мкр. Болшево ул. Московская</v>
      </c>
      <c r="C29" s="662">
        <f>'Формат ФСТ'!K25</f>
        <v>0</v>
      </c>
      <c r="D29" s="663">
        <f>'Формат ФСТ'!L25</f>
        <v>0</v>
      </c>
      <c r="E29" s="663">
        <f>'Формат ФСТ'!M25</f>
        <v>0</v>
      </c>
      <c r="F29" s="663">
        <f>'Формат ФСТ'!R25</f>
        <v>0</v>
      </c>
      <c r="G29" s="663">
        <f>'Формат ФСТ'!S25</f>
        <v>0</v>
      </c>
      <c r="H29" s="663">
        <f>'Формат ФСТ'!T25</f>
        <v>13</v>
      </c>
      <c r="I29" s="663">
        <f>'Формат ФСТ'!Y25</f>
        <v>0</v>
      </c>
      <c r="J29" s="663">
        <f>'Формат ФСТ'!Z25</f>
        <v>0</v>
      </c>
      <c r="K29" s="663">
        <f>'Формат ФСТ'!AA25</f>
        <v>0</v>
      </c>
      <c r="L29" s="663">
        <f>'Формат ФСТ'!AF25</f>
        <v>0</v>
      </c>
      <c r="M29" s="663">
        <f>'Формат ФСТ'!AG25</f>
        <v>0</v>
      </c>
      <c r="N29" s="663">
        <f>'Формат ФСТ'!AH25</f>
        <v>0</v>
      </c>
      <c r="O29" s="663">
        <f>'Формат ФСТ'!AM25</f>
        <v>0</v>
      </c>
      <c r="P29" s="663">
        <f>'Формат ФСТ'!AN25</f>
        <v>0</v>
      </c>
      <c r="Q29" s="663">
        <f>'Формат ФСТ'!AO25</f>
        <v>0</v>
      </c>
      <c r="R29" s="663">
        <f t="shared" si="3"/>
        <v>0</v>
      </c>
      <c r="S29" s="663">
        <f t="shared" si="4"/>
        <v>0</v>
      </c>
      <c r="T29" s="663">
        <f t="shared" si="5"/>
        <v>13</v>
      </c>
      <c r="U29" s="784">
        <v>0</v>
      </c>
      <c r="V29" s="241">
        <v>0</v>
      </c>
      <c r="W29" s="674">
        <v>0</v>
      </c>
      <c r="X29" s="241">
        <v>0</v>
      </c>
      <c r="Y29" s="241">
        <v>0</v>
      </c>
      <c r="Z29" s="674">
        <v>13</v>
      </c>
      <c r="AA29" s="241">
        <v>0</v>
      </c>
      <c r="AB29" s="241">
        <v>0</v>
      </c>
      <c r="AC29" s="674">
        <v>0</v>
      </c>
      <c r="AD29" s="241">
        <v>0</v>
      </c>
      <c r="AE29" s="241">
        <v>0</v>
      </c>
      <c r="AF29" s="674">
        <v>0</v>
      </c>
      <c r="AG29" s="241">
        <v>0</v>
      </c>
      <c r="AH29" s="241">
        <v>0</v>
      </c>
      <c r="AI29" s="674">
        <v>0</v>
      </c>
      <c r="AJ29" s="242">
        <v>0</v>
      </c>
      <c r="AK29" s="242">
        <v>0</v>
      </c>
      <c r="AL29" s="682">
        <v>13</v>
      </c>
      <c r="AM29" s="686">
        <f>'Формат ФСТ'!I25/1000</f>
        <v>8.614257929999999</v>
      </c>
      <c r="AN29" s="662">
        <v>0</v>
      </c>
      <c r="AO29" s="663">
        <v>0</v>
      </c>
      <c r="AP29" s="674">
        <v>0</v>
      </c>
      <c r="AQ29" s="663">
        <v>0</v>
      </c>
      <c r="AR29" s="663">
        <v>0</v>
      </c>
      <c r="AS29" s="674">
        <v>0</v>
      </c>
      <c r="AT29" s="241">
        <v>0</v>
      </c>
      <c r="AU29" s="241">
        <v>0</v>
      </c>
      <c r="AV29" s="674">
        <v>0</v>
      </c>
      <c r="AW29" s="663">
        <f t="shared" si="27"/>
        <v>0</v>
      </c>
      <c r="AX29" s="663">
        <f t="shared" si="6"/>
        <v>0</v>
      </c>
      <c r="AY29" s="674">
        <f t="shared" si="7"/>
        <v>0</v>
      </c>
      <c r="AZ29" s="241">
        <f t="shared" si="8"/>
        <v>0</v>
      </c>
      <c r="BA29" s="241">
        <f t="shared" si="9"/>
        <v>0</v>
      </c>
      <c r="BB29" s="674">
        <f t="shared" si="10"/>
        <v>0</v>
      </c>
      <c r="BC29" s="241">
        <f t="shared" si="11"/>
        <v>0</v>
      </c>
      <c r="BD29" s="241">
        <f t="shared" si="12"/>
        <v>0</v>
      </c>
      <c r="BE29" s="674">
        <f t="shared" si="13"/>
        <v>13</v>
      </c>
      <c r="BF29" s="241">
        <f t="shared" si="14"/>
        <v>0</v>
      </c>
      <c r="BG29" s="241">
        <f t="shared" si="15"/>
        <v>0</v>
      </c>
      <c r="BH29" s="674">
        <f t="shared" si="16"/>
        <v>0</v>
      </c>
      <c r="BI29" s="241">
        <f t="shared" si="17"/>
        <v>0</v>
      </c>
      <c r="BJ29" s="241">
        <f t="shared" si="18"/>
        <v>0</v>
      </c>
      <c r="BK29" s="674">
        <f t="shared" si="19"/>
        <v>0</v>
      </c>
      <c r="BL29" s="241">
        <f t="shared" si="20"/>
        <v>0</v>
      </c>
      <c r="BM29" s="241">
        <f t="shared" si="21"/>
        <v>0</v>
      </c>
      <c r="BN29" s="674">
        <f t="shared" si="22"/>
        <v>0</v>
      </c>
      <c r="BO29" s="260">
        <f t="shared" si="23"/>
        <v>0</v>
      </c>
      <c r="BP29" s="260">
        <f t="shared" si="24"/>
        <v>0</v>
      </c>
      <c r="BQ29" s="681">
        <f t="shared" si="25"/>
        <v>13</v>
      </c>
      <c r="BR29" s="256">
        <f>'приложение 14'!E32/1.18</f>
        <v>0</v>
      </c>
      <c r="BS29" s="241">
        <f>'приложение 14'!F32/1.18</f>
        <v>0</v>
      </c>
      <c r="BT29" s="241">
        <f>'приложение 14'!G32/1.18</f>
        <v>0</v>
      </c>
      <c r="BU29" s="241">
        <f>'приложение 14'!H32/1.18</f>
        <v>0</v>
      </c>
      <c r="BV29" s="663">
        <f t="shared" si="28"/>
        <v>0</v>
      </c>
      <c r="BW29" s="260">
        <f>'1 приложение 1.1'!AE31/1.18</f>
        <v>8.614257929999999</v>
      </c>
      <c r="BX29" s="260">
        <f>'1 приложение 1.1'!AF31/1.18</f>
        <v>0</v>
      </c>
      <c r="BY29" s="260">
        <f>'1 приложение 1.1'!AG31/1.18</f>
        <v>0</v>
      </c>
      <c r="BZ29" s="260">
        <f>'1 приложение 1.1'!AH31/1.18</f>
        <v>0</v>
      </c>
      <c r="CA29" s="261">
        <f t="shared" si="26"/>
        <v>8.614257929999999</v>
      </c>
    </row>
    <row r="30" spans="1:79" s="200" customFormat="1" ht="69.75" customHeight="1">
      <c r="A30" s="169" t="s">
        <v>382</v>
      </c>
      <c r="B30" s="510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30" s="662">
        <f>'Формат ФСТ'!K26</f>
        <v>0</v>
      </c>
      <c r="D30" s="663">
        <f>'Формат ФСТ'!L26</f>
        <v>0</v>
      </c>
      <c r="E30" s="663">
        <f>'Формат ФСТ'!M26</f>
        <v>0</v>
      </c>
      <c r="F30" s="663">
        <f>'Формат ФСТ'!R26</f>
        <v>0.52</v>
      </c>
      <c r="G30" s="663">
        <f>'Формат ФСТ'!S26</f>
        <v>2.04</v>
      </c>
      <c r="H30" s="663">
        <f>'Формат ФСТ'!T26</f>
        <v>7</v>
      </c>
      <c r="I30" s="663">
        <f>'Формат ФСТ'!Y26</f>
        <v>0</v>
      </c>
      <c r="J30" s="663">
        <f>'Формат ФСТ'!Z26</f>
        <v>0</v>
      </c>
      <c r="K30" s="663">
        <f>'Формат ФСТ'!AA26</f>
        <v>0</v>
      </c>
      <c r="L30" s="663">
        <f>'Формат ФСТ'!AF26</f>
        <v>0</v>
      </c>
      <c r="M30" s="663">
        <f>'Формат ФСТ'!AG26</f>
        <v>0</v>
      </c>
      <c r="N30" s="663">
        <f>'Формат ФСТ'!AH26</f>
        <v>0</v>
      </c>
      <c r="O30" s="663">
        <f>'Формат ФСТ'!AM26</f>
        <v>0</v>
      </c>
      <c r="P30" s="663">
        <f>'Формат ФСТ'!AN26</f>
        <v>0</v>
      </c>
      <c r="Q30" s="663">
        <f>'Формат ФСТ'!AO26</f>
        <v>0</v>
      </c>
      <c r="R30" s="663">
        <f t="shared" si="3"/>
        <v>0.52</v>
      </c>
      <c r="S30" s="663">
        <f t="shared" si="4"/>
        <v>2.04</v>
      </c>
      <c r="T30" s="663">
        <f t="shared" si="5"/>
        <v>7</v>
      </c>
      <c r="U30" s="784">
        <v>0</v>
      </c>
      <c r="V30" s="241">
        <v>0</v>
      </c>
      <c r="W30" s="674">
        <v>0</v>
      </c>
      <c r="X30" s="241">
        <v>0.52</v>
      </c>
      <c r="Y30" s="241">
        <v>2.04</v>
      </c>
      <c r="Z30" s="674">
        <v>7</v>
      </c>
      <c r="AA30" s="241">
        <v>0</v>
      </c>
      <c r="AB30" s="241">
        <v>0</v>
      </c>
      <c r="AC30" s="674">
        <v>0</v>
      </c>
      <c r="AD30" s="241">
        <v>0</v>
      </c>
      <c r="AE30" s="241">
        <v>0</v>
      </c>
      <c r="AF30" s="674">
        <v>0</v>
      </c>
      <c r="AG30" s="241">
        <v>0</v>
      </c>
      <c r="AH30" s="241">
        <v>0</v>
      </c>
      <c r="AI30" s="674">
        <v>0</v>
      </c>
      <c r="AJ30" s="242">
        <v>0.52</v>
      </c>
      <c r="AK30" s="242">
        <v>2.04</v>
      </c>
      <c r="AL30" s="682">
        <v>7</v>
      </c>
      <c r="AM30" s="686">
        <f>'Формат ФСТ'!I26/1000</f>
        <v>11.2607739</v>
      </c>
      <c r="AN30" s="662">
        <v>0</v>
      </c>
      <c r="AO30" s="663">
        <v>0</v>
      </c>
      <c r="AP30" s="674">
        <v>0</v>
      </c>
      <c r="AQ30" s="663">
        <v>0</v>
      </c>
      <c r="AR30" s="663">
        <v>0</v>
      </c>
      <c r="AS30" s="674">
        <v>0</v>
      </c>
      <c r="AT30" s="241">
        <v>0</v>
      </c>
      <c r="AU30" s="241">
        <v>0</v>
      </c>
      <c r="AV30" s="674">
        <v>0</v>
      </c>
      <c r="AW30" s="663">
        <f t="shared" si="27"/>
        <v>0</v>
      </c>
      <c r="AX30" s="663">
        <f t="shared" si="6"/>
        <v>0</v>
      </c>
      <c r="AY30" s="674">
        <f t="shared" si="7"/>
        <v>0</v>
      </c>
      <c r="AZ30" s="241">
        <f t="shared" si="8"/>
        <v>0</v>
      </c>
      <c r="BA30" s="241">
        <f t="shared" si="9"/>
        <v>0</v>
      </c>
      <c r="BB30" s="674">
        <f t="shared" si="10"/>
        <v>0</v>
      </c>
      <c r="BC30" s="241">
        <f t="shared" si="11"/>
        <v>0.52</v>
      </c>
      <c r="BD30" s="241">
        <f t="shared" si="12"/>
        <v>2.04</v>
      </c>
      <c r="BE30" s="674">
        <f t="shared" si="13"/>
        <v>7</v>
      </c>
      <c r="BF30" s="241">
        <f t="shared" si="14"/>
        <v>0</v>
      </c>
      <c r="BG30" s="241">
        <f t="shared" si="15"/>
        <v>0</v>
      </c>
      <c r="BH30" s="674">
        <f t="shared" si="16"/>
        <v>0</v>
      </c>
      <c r="BI30" s="241">
        <f t="shared" si="17"/>
        <v>0</v>
      </c>
      <c r="BJ30" s="241">
        <f t="shared" si="18"/>
        <v>0</v>
      </c>
      <c r="BK30" s="674">
        <f t="shared" si="19"/>
        <v>0</v>
      </c>
      <c r="BL30" s="241">
        <f t="shared" si="20"/>
        <v>0</v>
      </c>
      <c r="BM30" s="241">
        <f t="shared" si="21"/>
        <v>0</v>
      </c>
      <c r="BN30" s="674">
        <f t="shared" si="22"/>
        <v>0</v>
      </c>
      <c r="BO30" s="260">
        <f t="shared" si="23"/>
        <v>0.52</v>
      </c>
      <c r="BP30" s="260">
        <f t="shared" si="24"/>
        <v>2.04</v>
      </c>
      <c r="BQ30" s="681">
        <f t="shared" si="25"/>
        <v>7</v>
      </c>
      <c r="BR30" s="256">
        <f>'приложение 14'!E33/1.18</f>
        <v>0</v>
      </c>
      <c r="BS30" s="241">
        <f>'приложение 14'!F33/1.18</f>
        <v>0</v>
      </c>
      <c r="BT30" s="241">
        <f>'приложение 14'!G33/1.18</f>
        <v>0</v>
      </c>
      <c r="BU30" s="241">
        <f>'приложение 14'!H33/1.18</f>
        <v>0</v>
      </c>
      <c r="BV30" s="663">
        <f t="shared" si="28"/>
        <v>0</v>
      </c>
      <c r="BW30" s="260">
        <f>'1 приложение 1.1'!AE32/1.18</f>
        <v>11.2607739</v>
      </c>
      <c r="BX30" s="260">
        <f>'1 приложение 1.1'!AF32/1.18</f>
        <v>0</v>
      </c>
      <c r="BY30" s="260">
        <f>'1 приложение 1.1'!AG32/1.18</f>
        <v>0</v>
      </c>
      <c r="BZ30" s="260">
        <f>'1 приложение 1.1'!AH32/1.18</f>
        <v>0</v>
      </c>
      <c r="CA30" s="261">
        <f t="shared" si="26"/>
        <v>11.2607739</v>
      </c>
    </row>
    <row r="31" spans="1:79" s="200" customFormat="1" ht="68.25" customHeight="1">
      <c r="A31" s="169" t="s">
        <v>539</v>
      </c>
      <c r="B31" s="510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C31" s="662">
        <f>'Формат ФСТ'!K27</f>
        <v>0</v>
      </c>
      <c r="D31" s="663">
        <f>'Формат ФСТ'!L27</f>
        <v>0</v>
      </c>
      <c r="E31" s="663">
        <f>'Формат ФСТ'!M27</f>
        <v>0</v>
      </c>
      <c r="F31" s="663">
        <f>'Формат ФСТ'!R27</f>
        <v>0.965</v>
      </c>
      <c r="G31" s="663">
        <f>'Формат ФСТ'!S27</f>
        <v>3.06</v>
      </c>
      <c r="H31" s="663">
        <f>'Формат ФСТ'!T27</f>
        <v>7</v>
      </c>
      <c r="I31" s="663">
        <f>'Формат ФСТ'!Y27</f>
        <v>0</v>
      </c>
      <c r="J31" s="663">
        <f>'Формат ФСТ'!Z27</f>
        <v>0</v>
      </c>
      <c r="K31" s="663">
        <f>'Формат ФСТ'!AA27</f>
        <v>0</v>
      </c>
      <c r="L31" s="663">
        <f>'Формат ФСТ'!AF27</f>
        <v>0</v>
      </c>
      <c r="M31" s="663">
        <f>'Формат ФСТ'!AG27</f>
        <v>0</v>
      </c>
      <c r="N31" s="663">
        <f>'Формат ФСТ'!AH27</f>
        <v>0</v>
      </c>
      <c r="O31" s="663">
        <f>'Формат ФСТ'!AM27</f>
        <v>0</v>
      </c>
      <c r="P31" s="663">
        <f>'Формат ФСТ'!AN27</f>
        <v>0</v>
      </c>
      <c r="Q31" s="663">
        <f>'Формат ФСТ'!AO27</f>
        <v>0</v>
      </c>
      <c r="R31" s="663">
        <f t="shared" si="3"/>
        <v>0.965</v>
      </c>
      <c r="S31" s="663">
        <f t="shared" si="4"/>
        <v>3.06</v>
      </c>
      <c r="T31" s="663">
        <f t="shared" si="5"/>
        <v>7</v>
      </c>
      <c r="U31" s="784">
        <v>0</v>
      </c>
      <c r="V31" s="241">
        <v>0</v>
      </c>
      <c r="W31" s="674">
        <v>0</v>
      </c>
      <c r="X31" s="241">
        <v>0.965</v>
      </c>
      <c r="Y31" s="241">
        <v>3.06</v>
      </c>
      <c r="Z31" s="674">
        <v>7</v>
      </c>
      <c r="AA31" s="241">
        <v>0</v>
      </c>
      <c r="AB31" s="241">
        <v>0</v>
      </c>
      <c r="AC31" s="674">
        <v>0</v>
      </c>
      <c r="AD31" s="241">
        <v>0</v>
      </c>
      <c r="AE31" s="241">
        <v>0</v>
      </c>
      <c r="AF31" s="674">
        <v>0</v>
      </c>
      <c r="AG31" s="241">
        <v>0</v>
      </c>
      <c r="AH31" s="241">
        <v>0</v>
      </c>
      <c r="AI31" s="674">
        <v>0</v>
      </c>
      <c r="AJ31" s="242">
        <v>0.965</v>
      </c>
      <c r="AK31" s="242">
        <v>3.06</v>
      </c>
      <c r="AL31" s="682">
        <v>7</v>
      </c>
      <c r="AM31" s="686">
        <f>'Формат ФСТ'!I27/1000</f>
        <v>18.90613823</v>
      </c>
      <c r="AN31" s="662">
        <v>0</v>
      </c>
      <c r="AO31" s="663">
        <v>0</v>
      </c>
      <c r="AP31" s="674">
        <v>0</v>
      </c>
      <c r="AQ31" s="663">
        <v>0</v>
      </c>
      <c r="AR31" s="663">
        <v>0</v>
      </c>
      <c r="AS31" s="674">
        <v>0</v>
      </c>
      <c r="AT31" s="241">
        <v>0</v>
      </c>
      <c r="AU31" s="241">
        <v>0</v>
      </c>
      <c r="AV31" s="674">
        <v>0</v>
      </c>
      <c r="AW31" s="663">
        <f t="shared" si="27"/>
        <v>0</v>
      </c>
      <c r="AX31" s="663">
        <f t="shared" si="6"/>
        <v>0</v>
      </c>
      <c r="AY31" s="674">
        <f t="shared" si="7"/>
        <v>0</v>
      </c>
      <c r="AZ31" s="241">
        <f t="shared" si="8"/>
        <v>0</v>
      </c>
      <c r="BA31" s="241">
        <f t="shared" si="9"/>
        <v>0</v>
      </c>
      <c r="BB31" s="674">
        <f t="shared" si="10"/>
        <v>0</v>
      </c>
      <c r="BC31" s="241">
        <f t="shared" si="11"/>
        <v>0.965</v>
      </c>
      <c r="BD31" s="241">
        <f t="shared" si="12"/>
        <v>3.06</v>
      </c>
      <c r="BE31" s="674">
        <f t="shared" si="13"/>
        <v>7</v>
      </c>
      <c r="BF31" s="241">
        <f t="shared" si="14"/>
        <v>0</v>
      </c>
      <c r="BG31" s="241">
        <f t="shared" si="15"/>
        <v>0</v>
      </c>
      <c r="BH31" s="674">
        <f t="shared" si="16"/>
        <v>0</v>
      </c>
      <c r="BI31" s="241">
        <f t="shared" si="17"/>
        <v>0</v>
      </c>
      <c r="BJ31" s="241">
        <f t="shared" si="18"/>
        <v>0</v>
      </c>
      <c r="BK31" s="674">
        <f t="shared" si="19"/>
        <v>0</v>
      </c>
      <c r="BL31" s="241">
        <f t="shared" si="20"/>
        <v>0</v>
      </c>
      <c r="BM31" s="241">
        <f t="shared" si="21"/>
        <v>0</v>
      </c>
      <c r="BN31" s="674">
        <f t="shared" si="22"/>
        <v>0</v>
      </c>
      <c r="BO31" s="260">
        <f t="shared" si="23"/>
        <v>0.965</v>
      </c>
      <c r="BP31" s="260">
        <f t="shared" si="24"/>
        <v>3.06</v>
      </c>
      <c r="BQ31" s="681">
        <f t="shared" si="25"/>
        <v>7</v>
      </c>
      <c r="BR31" s="256">
        <f>'приложение 14'!E34/1.18</f>
        <v>0</v>
      </c>
      <c r="BS31" s="241">
        <f>'приложение 14'!F34/1.18</f>
        <v>0</v>
      </c>
      <c r="BT31" s="241">
        <f>'приложение 14'!G34/1.18</f>
        <v>0</v>
      </c>
      <c r="BU31" s="241">
        <f>'приложение 14'!H34/1.18</f>
        <v>0</v>
      </c>
      <c r="BV31" s="663">
        <f t="shared" si="28"/>
        <v>0</v>
      </c>
      <c r="BW31" s="260">
        <f>'1 приложение 1.1'!AE33/1.18</f>
        <v>18.90613823</v>
      </c>
      <c r="BX31" s="260">
        <f>'1 приложение 1.1'!AF33/1.18</f>
        <v>0</v>
      </c>
      <c r="BY31" s="260">
        <f>'1 приложение 1.1'!AG33/1.18</f>
        <v>0</v>
      </c>
      <c r="BZ31" s="260">
        <f>'1 приложение 1.1'!AH33/1.18</f>
        <v>0</v>
      </c>
      <c r="CA31" s="261">
        <f t="shared" si="26"/>
        <v>18.90613823</v>
      </c>
    </row>
    <row r="32" spans="1:79" s="200" customFormat="1" ht="38.25" customHeight="1">
      <c r="A32" s="169" t="s">
        <v>383</v>
      </c>
      <c r="B32" s="510" t="str">
        <f>'Формат ФСТ'!B28</f>
        <v>Строительство БКТП и КЛ-6кВ, взамен выбывающих основных фондов в пос .Болшево, ул.Станционная</v>
      </c>
      <c r="C32" s="662">
        <f>'Формат ФСТ'!K28</f>
        <v>0</v>
      </c>
      <c r="D32" s="663">
        <f>'Формат ФСТ'!L28</f>
        <v>0</v>
      </c>
      <c r="E32" s="663">
        <f>'Формат ФСТ'!M28</f>
        <v>0</v>
      </c>
      <c r="F32" s="663">
        <f>'Формат ФСТ'!R28</f>
        <v>0</v>
      </c>
      <c r="G32" s="663">
        <f>'Формат ФСТ'!S28</f>
        <v>0</v>
      </c>
      <c r="H32" s="663">
        <f>'Формат ФСТ'!T28</f>
        <v>0</v>
      </c>
      <c r="I32" s="663">
        <f>'Формат ФСТ'!Y28</f>
        <v>1</v>
      </c>
      <c r="J32" s="663">
        <f>'Формат ФСТ'!Z28</f>
        <v>2.087</v>
      </c>
      <c r="K32" s="663">
        <f>'Формат ФСТ'!AA28</f>
        <v>26</v>
      </c>
      <c r="L32" s="663">
        <f>'Формат ФСТ'!AF28</f>
        <v>0</v>
      </c>
      <c r="M32" s="663">
        <f>'Формат ФСТ'!AG28</f>
        <v>0</v>
      </c>
      <c r="N32" s="663">
        <f>'Формат ФСТ'!AH28</f>
        <v>0</v>
      </c>
      <c r="O32" s="663">
        <f>'Формат ФСТ'!AM28</f>
        <v>0</v>
      </c>
      <c r="P32" s="663">
        <f>'Формат ФСТ'!AN28</f>
        <v>0</v>
      </c>
      <c r="Q32" s="663">
        <f>'Формат ФСТ'!AO28</f>
        <v>0</v>
      </c>
      <c r="R32" s="663">
        <f t="shared" si="3"/>
        <v>1</v>
      </c>
      <c r="S32" s="663">
        <f t="shared" si="4"/>
        <v>2.087</v>
      </c>
      <c r="T32" s="663">
        <f t="shared" si="5"/>
        <v>26</v>
      </c>
      <c r="U32" s="784">
        <v>0</v>
      </c>
      <c r="V32" s="241">
        <v>0</v>
      </c>
      <c r="W32" s="674">
        <v>0</v>
      </c>
      <c r="X32" s="241">
        <v>0</v>
      </c>
      <c r="Y32" s="241">
        <v>0</v>
      </c>
      <c r="Z32" s="674">
        <v>0</v>
      </c>
      <c r="AA32" s="241">
        <v>1</v>
      </c>
      <c r="AB32" s="241">
        <v>2.087</v>
      </c>
      <c r="AC32" s="674">
        <v>26</v>
      </c>
      <c r="AD32" s="241">
        <v>0</v>
      </c>
      <c r="AE32" s="241">
        <v>0</v>
      </c>
      <c r="AF32" s="674">
        <v>0</v>
      </c>
      <c r="AG32" s="241">
        <v>0</v>
      </c>
      <c r="AH32" s="241">
        <v>0</v>
      </c>
      <c r="AI32" s="674">
        <v>0</v>
      </c>
      <c r="AJ32" s="242">
        <v>1</v>
      </c>
      <c r="AK32" s="242">
        <v>2.087</v>
      </c>
      <c r="AL32" s="682">
        <v>26</v>
      </c>
      <c r="AM32" s="686">
        <f>'Формат ФСТ'!I28/1000</f>
        <v>23.562842120000003</v>
      </c>
      <c r="AN32" s="662">
        <v>0</v>
      </c>
      <c r="AO32" s="663">
        <v>0</v>
      </c>
      <c r="AP32" s="674">
        <v>0</v>
      </c>
      <c r="AQ32" s="663">
        <v>0</v>
      </c>
      <c r="AR32" s="663">
        <v>0</v>
      </c>
      <c r="AS32" s="674">
        <v>0</v>
      </c>
      <c r="AT32" s="241">
        <v>0</v>
      </c>
      <c r="AU32" s="241">
        <v>0</v>
      </c>
      <c r="AV32" s="674">
        <v>0</v>
      </c>
      <c r="AW32" s="663">
        <f t="shared" si="27"/>
        <v>0</v>
      </c>
      <c r="AX32" s="663">
        <f t="shared" si="6"/>
        <v>0</v>
      </c>
      <c r="AY32" s="674">
        <f t="shared" si="7"/>
        <v>0</v>
      </c>
      <c r="AZ32" s="241">
        <f t="shared" si="8"/>
        <v>0</v>
      </c>
      <c r="BA32" s="241">
        <f t="shared" si="9"/>
        <v>0</v>
      </c>
      <c r="BB32" s="674">
        <f t="shared" si="10"/>
        <v>0</v>
      </c>
      <c r="BC32" s="241">
        <f t="shared" si="11"/>
        <v>0</v>
      </c>
      <c r="BD32" s="241">
        <f t="shared" si="12"/>
        <v>0</v>
      </c>
      <c r="BE32" s="674">
        <f t="shared" si="13"/>
        <v>0</v>
      </c>
      <c r="BF32" s="241">
        <f t="shared" si="14"/>
        <v>1</v>
      </c>
      <c r="BG32" s="241">
        <f t="shared" si="15"/>
        <v>2.087</v>
      </c>
      <c r="BH32" s="674">
        <f t="shared" si="16"/>
        <v>26</v>
      </c>
      <c r="BI32" s="241">
        <f t="shared" si="17"/>
        <v>0</v>
      </c>
      <c r="BJ32" s="241">
        <f t="shared" si="18"/>
        <v>0</v>
      </c>
      <c r="BK32" s="674">
        <f t="shared" si="19"/>
        <v>0</v>
      </c>
      <c r="BL32" s="241">
        <f t="shared" si="20"/>
        <v>0</v>
      </c>
      <c r="BM32" s="241">
        <f t="shared" si="21"/>
        <v>0</v>
      </c>
      <c r="BN32" s="674">
        <f t="shared" si="22"/>
        <v>0</v>
      </c>
      <c r="BO32" s="260">
        <f t="shared" si="23"/>
        <v>1</v>
      </c>
      <c r="BP32" s="260">
        <f t="shared" si="24"/>
        <v>2.087</v>
      </c>
      <c r="BQ32" s="681">
        <f t="shared" si="25"/>
        <v>26</v>
      </c>
      <c r="BR32" s="256">
        <f>'приложение 14'!E35/1.18</f>
        <v>0</v>
      </c>
      <c r="BS32" s="241">
        <f>'приложение 14'!F35/1.18</f>
        <v>0</v>
      </c>
      <c r="BT32" s="241">
        <f>'приложение 14'!G35/1.18</f>
        <v>0</v>
      </c>
      <c r="BU32" s="241">
        <f>'приложение 14'!H35/1.18</f>
        <v>0</v>
      </c>
      <c r="BV32" s="663">
        <f t="shared" si="28"/>
        <v>0</v>
      </c>
      <c r="BW32" s="260">
        <f>'1 приложение 1.1'!AE34/1.18</f>
        <v>11.077309999999999</v>
      </c>
      <c r="BX32" s="260">
        <f>'1 приложение 1.1'!AF34/1.18</f>
        <v>12.48553212</v>
      </c>
      <c r="BY32" s="260">
        <f>'1 приложение 1.1'!AG34/1.18</f>
        <v>0</v>
      </c>
      <c r="BZ32" s="260">
        <f>'1 приложение 1.1'!AH34/1.18</f>
        <v>0</v>
      </c>
      <c r="CA32" s="261">
        <f t="shared" si="26"/>
        <v>23.56284212</v>
      </c>
    </row>
    <row r="33" spans="1:79" s="200" customFormat="1" ht="68.25" customHeight="1">
      <c r="A33" s="169" t="s">
        <v>384</v>
      </c>
      <c r="B33" s="510" t="str">
        <f>'Формат ФСТ'!B29</f>
        <v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v>
      </c>
      <c r="C33" s="664">
        <f>'Формат ФСТ'!K29</f>
        <v>0</v>
      </c>
      <c r="D33" s="665">
        <f>'Формат ФСТ'!L29</f>
        <v>0</v>
      </c>
      <c r="E33" s="665">
        <f>'Формат ФСТ'!M29</f>
        <v>0</v>
      </c>
      <c r="F33" s="665">
        <f>'Формат ФСТ'!R29</f>
        <v>0</v>
      </c>
      <c r="G33" s="665">
        <f>'Формат ФСТ'!S29</f>
        <v>0</v>
      </c>
      <c r="H33" s="665">
        <f>'Формат ФСТ'!T29</f>
        <v>0</v>
      </c>
      <c r="I33" s="665">
        <f>'Формат ФСТ'!Y29</f>
        <v>0.646</v>
      </c>
      <c r="J33" s="665">
        <f>'Формат ФСТ'!Z29</f>
        <v>2.55</v>
      </c>
      <c r="K33" s="665">
        <f>'Формат ФСТ'!AA29</f>
        <v>7</v>
      </c>
      <c r="L33" s="665">
        <f>'Формат ФСТ'!AF29</f>
        <v>0</v>
      </c>
      <c r="M33" s="665">
        <f>'Формат ФСТ'!AG29</f>
        <v>0</v>
      </c>
      <c r="N33" s="665">
        <f>'Формат ФСТ'!AH29</f>
        <v>0</v>
      </c>
      <c r="O33" s="665">
        <f>'Формат ФСТ'!AM29</f>
        <v>0</v>
      </c>
      <c r="P33" s="665">
        <f>'Формат ФСТ'!AN29</f>
        <v>0</v>
      </c>
      <c r="Q33" s="665">
        <f>'Формат ФСТ'!AO29</f>
        <v>0</v>
      </c>
      <c r="R33" s="665">
        <f t="shared" si="3"/>
        <v>0.646</v>
      </c>
      <c r="S33" s="663">
        <f t="shared" si="4"/>
        <v>2.55</v>
      </c>
      <c r="T33" s="663">
        <f t="shared" si="5"/>
        <v>7</v>
      </c>
      <c r="U33" s="784">
        <v>0</v>
      </c>
      <c r="V33" s="241">
        <v>0</v>
      </c>
      <c r="W33" s="674">
        <v>0</v>
      </c>
      <c r="X33" s="241">
        <v>0</v>
      </c>
      <c r="Y33" s="241">
        <v>0</v>
      </c>
      <c r="Z33" s="674">
        <v>0</v>
      </c>
      <c r="AA33" s="241">
        <v>0.646</v>
      </c>
      <c r="AB33" s="241">
        <v>2.55</v>
      </c>
      <c r="AC33" s="674">
        <v>7</v>
      </c>
      <c r="AD33" s="241">
        <v>0</v>
      </c>
      <c r="AE33" s="241">
        <v>0</v>
      </c>
      <c r="AF33" s="674">
        <v>0</v>
      </c>
      <c r="AG33" s="241">
        <v>0</v>
      </c>
      <c r="AH33" s="241">
        <v>0</v>
      </c>
      <c r="AI33" s="674">
        <v>0</v>
      </c>
      <c r="AJ33" s="242">
        <v>0.646</v>
      </c>
      <c r="AK33" s="242">
        <v>2.55</v>
      </c>
      <c r="AL33" s="682">
        <v>7</v>
      </c>
      <c r="AM33" s="686">
        <f>'Формат ФСТ'!I29/1000</f>
        <v>15.21056381</v>
      </c>
      <c r="AN33" s="662">
        <v>0</v>
      </c>
      <c r="AO33" s="663">
        <v>0</v>
      </c>
      <c r="AP33" s="674">
        <v>0</v>
      </c>
      <c r="AQ33" s="663">
        <v>0</v>
      </c>
      <c r="AR33" s="663">
        <v>0</v>
      </c>
      <c r="AS33" s="674">
        <v>0</v>
      </c>
      <c r="AT33" s="241">
        <v>0</v>
      </c>
      <c r="AU33" s="241">
        <v>0</v>
      </c>
      <c r="AV33" s="674">
        <v>0</v>
      </c>
      <c r="AW33" s="663">
        <f t="shared" si="27"/>
        <v>0</v>
      </c>
      <c r="AX33" s="663">
        <f t="shared" si="6"/>
        <v>0</v>
      </c>
      <c r="AY33" s="674">
        <f t="shared" si="7"/>
        <v>0</v>
      </c>
      <c r="AZ33" s="241">
        <f t="shared" si="8"/>
        <v>0</v>
      </c>
      <c r="BA33" s="241">
        <f t="shared" si="9"/>
        <v>0</v>
      </c>
      <c r="BB33" s="674">
        <f t="shared" si="10"/>
        <v>0</v>
      </c>
      <c r="BC33" s="241">
        <f t="shared" si="11"/>
        <v>0</v>
      </c>
      <c r="BD33" s="241">
        <f t="shared" si="12"/>
        <v>0</v>
      </c>
      <c r="BE33" s="674">
        <f t="shared" si="13"/>
        <v>0</v>
      </c>
      <c r="BF33" s="241">
        <f t="shared" si="14"/>
        <v>0.646</v>
      </c>
      <c r="BG33" s="241">
        <f t="shared" si="15"/>
        <v>2.55</v>
      </c>
      <c r="BH33" s="674">
        <f t="shared" si="16"/>
        <v>7</v>
      </c>
      <c r="BI33" s="241">
        <f t="shared" si="17"/>
        <v>0</v>
      </c>
      <c r="BJ33" s="241">
        <f t="shared" si="18"/>
        <v>0</v>
      </c>
      <c r="BK33" s="674">
        <f t="shared" si="19"/>
        <v>0</v>
      </c>
      <c r="BL33" s="241">
        <f t="shared" si="20"/>
        <v>0</v>
      </c>
      <c r="BM33" s="241">
        <f t="shared" si="21"/>
        <v>0</v>
      </c>
      <c r="BN33" s="674">
        <f t="shared" si="22"/>
        <v>0</v>
      </c>
      <c r="BO33" s="260">
        <f t="shared" si="23"/>
        <v>0.646</v>
      </c>
      <c r="BP33" s="260">
        <f t="shared" si="24"/>
        <v>2.55</v>
      </c>
      <c r="BQ33" s="681">
        <f t="shared" si="25"/>
        <v>7</v>
      </c>
      <c r="BR33" s="256">
        <f>'приложение 14'!E36/1.18</f>
        <v>0</v>
      </c>
      <c r="BS33" s="241">
        <f>'приложение 14'!F36/1.18</f>
        <v>0</v>
      </c>
      <c r="BT33" s="241">
        <f>'приложение 14'!G36/1.18</f>
        <v>0</v>
      </c>
      <c r="BU33" s="241">
        <f>'приложение 14'!H36/1.18</f>
        <v>0</v>
      </c>
      <c r="BV33" s="663">
        <f t="shared" si="28"/>
        <v>0</v>
      </c>
      <c r="BW33" s="260">
        <f>'1 приложение 1.1'!AE35/1.18</f>
        <v>0</v>
      </c>
      <c r="BX33" s="260">
        <f>'1 приложение 1.1'!AF35/1.18</f>
        <v>15.21056381</v>
      </c>
      <c r="BY33" s="260">
        <f>'1 приложение 1.1'!AG35/1.18</f>
        <v>0</v>
      </c>
      <c r="BZ33" s="260">
        <f>'1 приложение 1.1'!AH35/1.18</f>
        <v>0</v>
      </c>
      <c r="CA33" s="261">
        <f t="shared" si="26"/>
        <v>15.21056381</v>
      </c>
    </row>
    <row r="34" spans="1:79" s="200" customFormat="1" ht="37.5" customHeight="1">
      <c r="A34" s="169" t="s">
        <v>385</v>
      </c>
      <c r="B34" s="510" t="str">
        <f>'Формат ФСТ'!B30</f>
        <v>Реконструкция РУ-10 кВ РП-1523, по адресу: г. Королев, пр-т Космонавтов,д. 21 Б</v>
      </c>
      <c r="C34" s="664">
        <f>'Формат ФСТ'!K30</f>
        <v>0</v>
      </c>
      <c r="D34" s="665">
        <f>'Формат ФСТ'!L30</f>
        <v>0</v>
      </c>
      <c r="E34" s="665">
        <f>'Формат ФСТ'!M30</f>
        <v>0</v>
      </c>
      <c r="F34" s="665">
        <f>'Формат ФСТ'!R30</f>
        <v>0</v>
      </c>
      <c r="G34" s="665">
        <f>'Формат ФСТ'!S30</f>
        <v>0</v>
      </c>
      <c r="H34" s="665">
        <f>'Формат ФСТ'!T30</f>
        <v>0</v>
      </c>
      <c r="I34" s="665">
        <f>'Формат ФСТ'!Y30</f>
        <v>0</v>
      </c>
      <c r="J34" s="665">
        <f>'Формат ФСТ'!Z30</f>
        <v>0</v>
      </c>
      <c r="K34" s="665">
        <f>'Формат ФСТ'!AA30</f>
        <v>23</v>
      </c>
      <c r="L34" s="665">
        <f>'Формат ФСТ'!AF30</f>
        <v>0</v>
      </c>
      <c r="M34" s="665">
        <f>'Формат ФСТ'!AG30</f>
        <v>0</v>
      </c>
      <c r="N34" s="665">
        <f>'Формат ФСТ'!AH30</f>
        <v>0</v>
      </c>
      <c r="O34" s="665">
        <f>'Формат ФСТ'!AM30</f>
        <v>0</v>
      </c>
      <c r="P34" s="665">
        <f>'Формат ФСТ'!AN30</f>
        <v>0</v>
      </c>
      <c r="Q34" s="665">
        <f>'Формат ФСТ'!AO30</f>
        <v>0</v>
      </c>
      <c r="R34" s="665">
        <f t="shared" si="3"/>
        <v>0</v>
      </c>
      <c r="S34" s="663">
        <f t="shared" si="4"/>
        <v>0</v>
      </c>
      <c r="T34" s="663">
        <f t="shared" si="5"/>
        <v>23</v>
      </c>
      <c r="U34" s="784">
        <v>0</v>
      </c>
      <c r="V34" s="241">
        <v>0</v>
      </c>
      <c r="W34" s="674">
        <v>0</v>
      </c>
      <c r="X34" s="241">
        <v>0</v>
      </c>
      <c r="Y34" s="241">
        <v>0</v>
      </c>
      <c r="Z34" s="674">
        <v>0</v>
      </c>
      <c r="AA34" s="241">
        <v>0</v>
      </c>
      <c r="AB34" s="241">
        <v>0</v>
      </c>
      <c r="AC34" s="674">
        <v>23</v>
      </c>
      <c r="AD34" s="241">
        <v>0</v>
      </c>
      <c r="AE34" s="241">
        <v>0</v>
      </c>
      <c r="AF34" s="674">
        <v>0</v>
      </c>
      <c r="AG34" s="241">
        <v>0</v>
      </c>
      <c r="AH34" s="241">
        <v>0</v>
      </c>
      <c r="AI34" s="674">
        <v>0</v>
      </c>
      <c r="AJ34" s="242">
        <v>0</v>
      </c>
      <c r="AK34" s="242">
        <v>0</v>
      </c>
      <c r="AL34" s="682">
        <v>23</v>
      </c>
      <c r="AM34" s="686">
        <f>'Формат ФСТ'!I30/1000</f>
        <v>14.21853173</v>
      </c>
      <c r="AN34" s="256">
        <v>0</v>
      </c>
      <c r="AO34" s="241">
        <v>0</v>
      </c>
      <c r="AP34" s="674">
        <v>0</v>
      </c>
      <c r="AQ34" s="241">
        <v>0</v>
      </c>
      <c r="AR34" s="241">
        <v>0</v>
      </c>
      <c r="AS34" s="674">
        <v>0</v>
      </c>
      <c r="AT34" s="241">
        <v>0</v>
      </c>
      <c r="AU34" s="241">
        <v>0</v>
      </c>
      <c r="AV34" s="674">
        <v>0</v>
      </c>
      <c r="AW34" s="241">
        <v>0</v>
      </c>
      <c r="AX34" s="241">
        <v>0</v>
      </c>
      <c r="AY34" s="674">
        <f aca="true" t="shared" si="29" ref="AY34:AY40">W34</f>
        <v>0</v>
      </c>
      <c r="AZ34" s="241">
        <f t="shared" si="8"/>
        <v>0</v>
      </c>
      <c r="BA34" s="241">
        <f t="shared" si="9"/>
        <v>0</v>
      </c>
      <c r="BB34" s="674">
        <f t="shared" si="10"/>
        <v>0</v>
      </c>
      <c r="BC34" s="241">
        <f t="shared" si="11"/>
        <v>0</v>
      </c>
      <c r="BD34" s="241">
        <f t="shared" si="12"/>
        <v>0</v>
      </c>
      <c r="BE34" s="674">
        <f t="shared" si="13"/>
        <v>0</v>
      </c>
      <c r="BF34" s="241">
        <f t="shared" si="14"/>
        <v>0</v>
      </c>
      <c r="BG34" s="241">
        <f t="shared" si="15"/>
        <v>0</v>
      </c>
      <c r="BH34" s="674">
        <f t="shared" si="16"/>
        <v>23</v>
      </c>
      <c r="BI34" s="241">
        <f t="shared" si="17"/>
        <v>0</v>
      </c>
      <c r="BJ34" s="241">
        <f t="shared" si="18"/>
        <v>0</v>
      </c>
      <c r="BK34" s="674">
        <f t="shared" si="19"/>
        <v>0</v>
      </c>
      <c r="BL34" s="241">
        <f t="shared" si="20"/>
        <v>0</v>
      </c>
      <c r="BM34" s="241">
        <f t="shared" si="21"/>
        <v>0</v>
      </c>
      <c r="BN34" s="674">
        <f t="shared" si="22"/>
        <v>0</v>
      </c>
      <c r="BO34" s="260">
        <f t="shared" si="23"/>
        <v>0</v>
      </c>
      <c r="BP34" s="260">
        <f t="shared" si="24"/>
        <v>0</v>
      </c>
      <c r="BQ34" s="681">
        <f t="shared" si="25"/>
        <v>23</v>
      </c>
      <c r="BR34" s="256">
        <v>0</v>
      </c>
      <c r="BS34" s="241">
        <v>0</v>
      </c>
      <c r="BT34" s="241">
        <v>0</v>
      </c>
      <c r="BU34" s="241">
        <v>0</v>
      </c>
      <c r="BV34" s="663">
        <v>0</v>
      </c>
      <c r="BW34" s="260">
        <f>'1 приложение 1.1'!AE36/1.18</f>
        <v>0</v>
      </c>
      <c r="BX34" s="260">
        <f>'1 приложение 1.1'!AF36/1.18</f>
        <v>14.218531729999999</v>
      </c>
      <c r="BY34" s="260">
        <f>'1 приложение 1.1'!AG36/1.18</f>
        <v>0</v>
      </c>
      <c r="BZ34" s="260">
        <f>'1 приложение 1.1'!AH36/1.18</f>
        <v>0</v>
      </c>
      <c r="CA34" s="261">
        <f aca="true" t="shared" si="30" ref="CA34:CA52">BV34+BW34+BX34+BY34+BZ34</f>
        <v>14.218531729999999</v>
      </c>
    </row>
    <row r="35" spans="1:79" s="200" customFormat="1" ht="24.75" customHeight="1">
      <c r="A35" s="169" t="s">
        <v>386</v>
      </c>
      <c r="B35" s="510" t="str">
        <f>'Формат ФСТ'!B31</f>
        <v>Реконструкция РУ-10 кВ ТП-400, по адресу: г. Королев, ул. Мичурина,д. 21 Г</v>
      </c>
      <c r="C35" s="664">
        <f>'Формат ФСТ'!K31</f>
        <v>0</v>
      </c>
      <c r="D35" s="665">
        <f>'Формат ФСТ'!L31</f>
        <v>0</v>
      </c>
      <c r="E35" s="665">
        <f>'Формат ФСТ'!M31</f>
        <v>0</v>
      </c>
      <c r="F35" s="665">
        <f>'Формат ФСТ'!R31</f>
        <v>0</v>
      </c>
      <c r="G35" s="665">
        <f>'Формат ФСТ'!S31</f>
        <v>0</v>
      </c>
      <c r="H35" s="665">
        <f>'Формат ФСТ'!T31</f>
        <v>0</v>
      </c>
      <c r="I35" s="665">
        <f>'Формат ФСТ'!Y31</f>
        <v>0</v>
      </c>
      <c r="J35" s="665">
        <f>'Формат ФСТ'!Z31</f>
        <v>0</v>
      </c>
      <c r="K35" s="665">
        <f>'Формат ФСТ'!AA31</f>
        <v>16</v>
      </c>
      <c r="L35" s="665">
        <f>'Формат ФСТ'!AF31</f>
        <v>0</v>
      </c>
      <c r="M35" s="665">
        <f>'Формат ФСТ'!AG31</f>
        <v>0</v>
      </c>
      <c r="N35" s="665">
        <f>'Формат ФСТ'!AH31</f>
        <v>0</v>
      </c>
      <c r="O35" s="665">
        <f>'Формат ФСТ'!AM31</f>
        <v>0</v>
      </c>
      <c r="P35" s="665">
        <f>'Формат ФСТ'!AN31</f>
        <v>0</v>
      </c>
      <c r="Q35" s="665">
        <f>'Формат ФСТ'!AO31</f>
        <v>0</v>
      </c>
      <c r="R35" s="665">
        <f t="shared" si="3"/>
        <v>0</v>
      </c>
      <c r="S35" s="663">
        <f t="shared" si="4"/>
        <v>0</v>
      </c>
      <c r="T35" s="663">
        <f t="shared" si="5"/>
        <v>16</v>
      </c>
      <c r="U35" s="784">
        <v>0</v>
      </c>
      <c r="V35" s="241">
        <v>0</v>
      </c>
      <c r="W35" s="674">
        <v>0</v>
      </c>
      <c r="X35" s="241">
        <v>0</v>
      </c>
      <c r="Y35" s="241">
        <v>0</v>
      </c>
      <c r="Z35" s="674">
        <v>0</v>
      </c>
      <c r="AA35" s="241">
        <v>0</v>
      </c>
      <c r="AB35" s="241">
        <v>0</v>
      </c>
      <c r="AC35" s="674">
        <v>16</v>
      </c>
      <c r="AD35" s="241">
        <v>0</v>
      </c>
      <c r="AE35" s="241">
        <v>0</v>
      </c>
      <c r="AF35" s="674">
        <v>0</v>
      </c>
      <c r="AG35" s="241">
        <v>0</v>
      </c>
      <c r="AH35" s="241">
        <v>0</v>
      </c>
      <c r="AI35" s="674">
        <v>0</v>
      </c>
      <c r="AJ35" s="242">
        <v>0</v>
      </c>
      <c r="AK35" s="242">
        <v>0</v>
      </c>
      <c r="AL35" s="682">
        <v>16</v>
      </c>
      <c r="AM35" s="686">
        <f>'Формат ФСТ'!I31/1000</f>
        <v>10.06650883</v>
      </c>
      <c r="AN35" s="256">
        <v>0</v>
      </c>
      <c r="AO35" s="241">
        <v>0</v>
      </c>
      <c r="AP35" s="674">
        <v>0</v>
      </c>
      <c r="AQ35" s="241">
        <v>0</v>
      </c>
      <c r="AR35" s="241">
        <v>0</v>
      </c>
      <c r="AS35" s="674">
        <v>0</v>
      </c>
      <c r="AT35" s="241">
        <v>0</v>
      </c>
      <c r="AU35" s="241">
        <v>0</v>
      </c>
      <c r="AV35" s="674">
        <v>0</v>
      </c>
      <c r="AW35" s="241">
        <v>0</v>
      </c>
      <c r="AX35" s="241">
        <v>0</v>
      </c>
      <c r="AY35" s="674">
        <f t="shared" si="29"/>
        <v>0</v>
      </c>
      <c r="AZ35" s="241">
        <f t="shared" si="8"/>
        <v>0</v>
      </c>
      <c r="BA35" s="241">
        <f t="shared" si="9"/>
        <v>0</v>
      </c>
      <c r="BB35" s="674">
        <f t="shared" si="10"/>
        <v>0</v>
      </c>
      <c r="BC35" s="241">
        <f t="shared" si="11"/>
        <v>0</v>
      </c>
      <c r="BD35" s="241">
        <f t="shared" si="12"/>
        <v>0</v>
      </c>
      <c r="BE35" s="674">
        <f t="shared" si="13"/>
        <v>0</v>
      </c>
      <c r="BF35" s="241">
        <f t="shared" si="14"/>
        <v>0</v>
      </c>
      <c r="BG35" s="241">
        <f t="shared" si="15"/>
        <v>0</v>
      </c>
      <c r="BH35" s="674">
        <f t="shared" si="16"/>
        <v>16</v>
      </c>
      <c r="BI35" s="241">
        <f t="shared" si="17"/>
        <v>0</v>
      </c>
      <c r="BJ35" s="241">
        <f t="shared" si="18"/>
        <v>0</v>
      </c>
      <c r="BK35" s="674">
        <f t="shared" si="19"/>
        <v>0</v>
      </c>
      <c r="BL35" s="241">
        <f t="shared" si="20"/>
        <v>0</v>
      </c>
      <c r="BM35" s="241">
        <f t="shared" si="21"/>
        <v>0</v>
      </c>
      <c r="BN35" s="674">
        <f t="shared" si="22"/>
        <v>0</v>
      </c>
      <c r="BO35" s="260">
        <f t="shared" si="23"/>
        <v>0</v>
      </c>
      <c r="BP35" s="260">
        <f t="shared" si="24"/>
        <v>0</v>
      </c>
      <c r="BQ35" s="681">
        <f t="shared" si="25"/>
        <v>16</v>
      </c>
      <c r="BR35" s="256">
        <f>'приложение 14'!E38/1.18</f>
        <v>0</v>
      </c>
      <c r="BS35" s="241">
        <f>'приложение 14'!F38/1.18</f>
        <v>0</v>
      </c>
      <c r="BT35" s="241">
        <f>'приложение 14'!G38/1.18</f>
        <v>0</v>
      </c>
      <c r="BU35" s="241">
        <f>'приложение 14'!H38/1.18</f>
        <v>0</v>
      </c>
      <c r="BV35" s="663">
        <f aca="true" t="shared" si="31" ref="BV35:BV52">BR35+BS35+BT35+BU35</f>
        <v>0</v>
      </c>
      <c r="BW35" s="260">
        <f>'1 приложение 1.1'!AE37/1.18</f>
        <v>0</v>
      </c>
      <c r="BX35" s="260">
        <f>'1 приложение 1.1'!AF37/1.18</f>
        <v>10.06650883</v>
      </c>
      <c r="BY35" s="260">
        <f>'1 приложение 1.1'!AG37/1.18</f>
        <v>0</v>
      </c>
      <c r="BZ35" s="260">
        <f>'1 приложение 1.1'!AH37/1.18</f>
        <v>0</v>
      </c>
      <c r="CA35" s="261">
        <f t="shared" si="30"/>
        <v>10.06650883</v>
      </c>
    </row>
    <row r="36" spans="1:79" s="200" customFormat="1" ht="28.5" customHeight="1">
      <c r="A36" s="169" t="s">
        <v>540</v>
      </c>
      <c r="B36" s="510" t="str">
        <f>'Формат ФСТ'!B32</f>
        <v>Реконструкция РУ-10 кВ РП-1522, по адресу: г. Королев, ул. Мичурина,д. 21 Д</v>
      </c>
      <c r="C36" s="664">
        <f>'Формат ФСТ'!K32</f>
        <v>0</v>
      </c>
      <c r="D36" s="665">
        <f>'Формат ФСТ'!L32</f>
        <v>0</v>
      </c>
      <c r="E36" s="665">
        <f>'Формат ФСТ'!M32</f>
        <v>0</v>
      </c>
      <c r="F36" s="665">
        <f>'Формат ФСТ'!R32</f>
        <v>0</v>
      </c>
      <c r="G36" s="665">
        <f>'Формат ФСТ'!S32</f>
        <v>0</v>
      </c>
      <c r="H36" s="665">
        <f>'Формат ФСТ'!T32</f>
        <v>0</v>
      </c>
      <c r="I36" s="665">
        <f>'Формат ФСТ'!Y32</f>
        <v>0</v>
      </c>
      <c r="J36" s="665">
        <f>'Формат ФСТ'!Z32</f>
        <v>0</v>
      </c>
      <c r="K36" s="665">
        <f>'Формат ФСТ'!AA32</f>
        <v>0</v>
      </c>
      <c r="L36" s="665">
        <f>'Формат ФСТ'!AF32</f>
        <v>0</v>
      </c>
      <c r="M36" s="665">
        <f>'Формат ФСТ'!AG32</f>
        <v>0</v>
      </c>
      <c r="N36" s="665">
        <f>'Формат ФСТ'!AH32</f>
        <v>21</v>
      </c>
      <c r="O36" s="665">
        <f>'Формат ФСТ'!AM32</f>
        <v>0</v>
      </c>
      <c r="P36" s="665">
        <f>'Формат ФСТ'!AN32</f>
        <v>0</v>
      </c>
      <c r="Q36" s="665">
        <f>'Формат ФСТ'!AO32</f>
        <v>0</v>
      </c>
      <c r="R36" s="665">
        <f t="shared" si="3"/>
        <v>0</v>
      </c>
      <c r="S36" s="663">
        <f t="shared" si="4"/>
        <v>0</v>
      </c>
      <c r="T36" s="663">
        <f t="shared" si="5"/>
        <v>21</v>
      </c>
      <c r="U36" s="784">
        <v>0</v>
      </c>
      <c r="V36" s="241">
        <v>0</v>
      </c>
      <c r="W36" s="674">
        <v>0</v>
      </c>
      <c r="X36" s="241">
        <v>0</v>
      </c>
      <c r="Y36" s="241">
        <v>0</v>
      </c>
      <c r="Z36" s="674">
        <v>0</v>
      </c>
      <c r="AA36" s="241">
        <v>0</v>
      </c>
      <c r="AB36" s="241">
        <v>0</v>
      </c>
      <c r="AC36" s="674">
        <v>0</v>
      </c>
      <c r="AD36" s="241">
        <v>0</v>
      </c>
      <c r="AE36" s="241">
        <v>0</v>
      </c>
      <c r="AF36" s="674">
        <v>21</v>
      </c>
      <c r="AG36" s="241">
        <v>0</v>
      </c>
      <c r="AH36" s="241">
        <v>0</v>
      </c>
      <c r="AI36" s="674">
        <v>0</v>
      </c>
      <c r="AJ36" s="242">
        <v>0</v>
      </c>
      <c r="AK36" s="242">
        <v>0</v>
      </c>
      <c r="AL36" s="682">
        <v>21</v>
      </c>
      <c r="AM36" s="686">
        <f>'Формат ФСТ'!I32/1000</f>
        <v>13.032230000000002</v>
      </c>
      <c r="AN36" s="256">
        <v>0</v>
      </c>
      <c r="AO36" s="241">
        <v>0</v>
      </c>
      <c r="AP36" s="674">
        <v>0</v>
      </c>
      <c r="AQ36" s="241">
        <v>0</v>
      </c>
      <c r="AR36" s="241">
        <v>0</v>
      </c>
      <c r="AS36" s="674">
        <v>0</v>
      </c>
      <c r="AT36" s="241">
        <v>0</v>
      </c>
      <c r="AU36" s="241">
        <v>0</v>
      </c>
      <c r="AV36" s="674">
        <v>0</v>
      </c>
      <c r="AW36" s="241">
        <v>0</v>
      </c>
      <c r="AX36" s="241">
        <v>0</v>
      </c>
      <c r="AY36" s="674">
        <f t="shared" si="29"/>
        <v>0</v>
      </c>
      <c r="AZ36" s="241">
        <f t="shared" si="8"/>
        <v>0</v>
      </c>
      <c r="BA36" s="241">
        <f t="shared" si="9"/>
        <v>0</v>
      </c>
      <c r="BB36" s="674">
        <f t="shared" si="10"/>
        <v>0</v>
      </c>
      <c r="BC36" s="241">
        <f t="shared" si="11"/>
        <v>0</v>
      </c>
      <c r="BD36" s="241">
        <f t="shared" si="12"/>
        <v>0</v>
      </c>
      <c r="BE36" s="674">
        <f t="shared" si="13"/>
        <v>0</v>
      </c>
      <c r="BF36" s="241">
        <f t="shared" si="14"/>
        <v>0</v>
      </c>
      <c r="BG36" s="241">
        <f t="shared" si="15"/>
        <v>0</v>
      </c>
      <c r="BH36" s="674">
        <f t="shared" si="16"/>
        <v>0</v>
      </c>
      <c r="BI36" s="241">
        <f t="shared" si="17"/>
        <v>0</v>
      </c>
      <c r="BJ36" s="241">
        <f t="shared" si="18"/>
        <v>0</v>
      </c>
      <c r="BK36" s="674">
        <f t="shared" si="19"/>
        <v>21</v>
      </c>
      <c r="BL36" s="241">
        <f t="shared" si="20"/>
        <v>0</v>
      </c>
      <c r="BM36" s="241">
        <f t="shared" si="21"/>
        <v>0</v>
      </c>
      <c r="BN36" s="674">
        <f t="shared" si="22"/>
        <v>0</v>
      </c>
      <c r="BO36" s="260">
        <f t="shared" si="23"/>
        <v>0</v>
      </c>
      <c r="BP36" s="260">
        <f t="shared" si="24"/>
        <v>0</v>
      </c>
      <c r="BQ36" s="681">
        <f t="shared" si="25"/>
        <v>21</v>
      </c>
      <c r="BR36" s="256">
        <f>'приложение 14'!E39/1.18</f>
        <v>0</v>
      </c>
      <c r="BS36" s="241">
        <f>'приложение 14'!F39/1.18</f>
        <v>0</v>
      </c>
      <c r="BT36" s="241">
        <f>'приложение 14'!G39/1.18</f>
        <v>0</v>
      </c>
      <c r="BU36" s="241">
        <f>'приложение 14'!H39/1.18</f>
        <v>0</v>
      </c>
      <c r="BV36" s="663">
        <f t="shared" si="31"/>
        <v>0</v>
      </c>
      <c r="BW36" s="260">
        <f>'1 приложение 1.1'!AE38/1.18</f>
        <v>0</v>
      </c>
      <c r="BX36" s="260">
        <f>'1 приложение 1.1'!AF38/1.18</f>
        <v>12.292860000000001</v>
      </c>
      <c r="BY36" s="260">
        <f>'1 приложение 1.1'!AG38/1.18</f>
        <v>0.73937</v>
      </c>
      <c r="BZ36" s="260">
        <f>'1 приложение 1.1'!AH38/1.18</f>
        <v>0</v>
      </c>
      <c r="CA36" s="261">
        <f t="shared" si="30"/>
        <v>13.03223</v>
      </c>
    </row>
    <row r="37" spans="1:79" s="200" customFormat="1" ht="33.75" customHeight="1">
      <c r="A37" s="169" t="s">
        <v>541</v>
      </c>
      <c r="B37" s="510" t="str">
        <f>'Формат ФСТ'!B33</f>
        <v>Реконструкция РУ-10 кВ РП-1548, по адресу: г. Королев, пр-т Космонавтов,д. 41 Б</v>
      </c>
      <c r="C37" s="664">
        <f>'Формат ФСТ'!K33</f>
        <v>0</v>
      </c>
      <c r="D37" s="665">
        <f>'Формат ФСТ'!L33</f>
        <v>0</v>
      </c>
      <c r="E37" s="665">
        <f>'Формат ФСТ'!M33</f>
        <v>0</v>
      </c>
      <c r="F37" s="665">
        <f>'Формат ФСТ'!R33</f>
        <v>0</v>
      </c>
      <c r="G37" s="665">
        <f>'Формат ФСТ'!S33</f>
        <v>0</v>
      </c>
      <c r="H37" s="665">
        <f>'Формат ФСТ'!T33</f>
        <v>0</v>
      </c>
      <c r="I37" s="665">
        <f>'Формат ФСТ'!Y33</f>
        <v>0</v>
      </c>
      <c r="J37" s="665">
        <f>'Формат ФСТ'!Z33</f>
        <v>0</v>
      </c>
      <c r="K37" s="665">
        <f>'Формат ФСТ'!AA33</f>
        <v>0</v>
      </c>
      <c r="L37" s="665">
        <f>'Формат ФСТ'!AF33</f>
        <v>0</v>
      </c>
      <c r="M37" s="665">
        <f>'Формат ФСТ'!AG33</f>
        <v>0</v>
      </c>
      <c r="N37" s="665">
        <f>'Формат ФСТ'!AH33</f>
        <v>20</v>
      </c>
      <c r="O37" s="665">
        <f>'Формат ФСТ'!AM33</f>
        <v>0</v>
      </c>
      <c r="P37" s="665">
        <f>'Формат ФСТ'!AN33</f>
        <v>0</v>
      </c>
      <c r="Q37" s="665">
        <f>'Формат ФСТ'!AO33</f>
        <v>0</v>
      </c>
      <c r="R37" s="665">
        <f t="shared" si="3"/>
        <v>0</v>
      </c>
      <c r="S37" s="663">
        <f t="shared" si="4"/>
        <v>0</v>
      </c>
      <c r="T37" s="663">
        <f t="shared" si="5"/>
        <v>20</v>
      </c>
      <c r="U37" s="784">
        <v>0</v>
      </c>
      <c r="V37" s="241">
        <v>0</v>
      </c>
      <c r="W37" s="674">
        <v>0</v>
      </c>
      <c r="X37" s="241">
        <v>0</v>
      </c>
      <c r="Y37" s="241">
        <v>0</v>
      </c>
      <c r="Z37" s="674">
        <v>0</v>
      </c>
      <c r="AA37" s="241">
        <v>0</v>
      </c>
      <c r="AB37" s="241">
        <v>0</v>
      </c>
      <c r="AC37" s="674">
        <v>0</v>
      </c>
      <c r="AD37" s="241">
        <v>0</v>
      </c>
      <c r="AE37" s="241">
        <v>0</v>
      </c>
      <c r="AF37" s="674">
        <v>20</v>
      </c>
      <c r="AG37" s="241">
        <v>0</v>
      </c>
      <c r="AH37" s="241">
        <v>0</v>
      </c>
      <c r="AI37" s="674">
        <v>0</v>
      </c>
      <c r="AJ37" s="242">
        <v>0</v>
      </c>
      <c r="AK37" s="242">
        <v>0</v>
      </c>
      <c r="AL37" s="682">
        <v>20</v>
      </c>
      <c r="AM37" s="686">
        <f>'Формат ФСТ'!I33/1000</f>
        <v>12.43909333</v>
      </c>
      <c r="AN37" s="256">
        <v>0</v>
      </c>
      <c r="AO37" s="241">
        <v>0</v>
      </c>
      <c r="AP37" s="674">
        <v>0</v>
      </c>
      <c r="AQ37" s="241">
        <v>0</v>
      </c>
      <c r="AR37" s="241">
        <v>0</v>
      </c>
      <c r="AS37" s="674">
        <v>0</v>
      </c>
      <c r="AT37" s="241">
        <v>0</v>
      </c>
      <c r="AU37" s="241">
        <v>0</v>
      </c>
      <c r="AV37" s="674">
        <v>0</v>
      </c>
      <c r="AW37" s="241">
        <v>0</v>
      </c>
      <c r="AX37" s="241">
        <v>0</v>
      </c>
      <c r="AY37" s="674">
        <f t="shared" si="29"/>
        <v>0</v>
      </c>
      <c r="AZ37" s="241">
        <f t="shared" si="8"/>
        <v>0</v>
      </c>
      <c r="BA37" s="241">
        <f t="shared" si="9"/>
        <v>0</v>
      </c>
      <c r="BB37" s="674">
        <f t="shared" si="10"/>
        <v>0</v>
      </c>
      <c r="BC37" s="241">
        <f t="shared" si="11"/>
        <v>0</v>
      </c>
      <c r="BD37" s="241">
        <f t="shared" si="12"/>
        <v>0</v>
      </c>
      <c r="BE37" s="674">
        <f t="shared" si="13"/>
        <v>0</v>
      </c>
      <c r="BF37" s="241">
        <f t="shared" si="14"/>
        <v>0</v>
      </c>
      <c r="BG37" s="241">
        <f t="shared" si="15"/>
        <v>0</v>
      </c>
      <c r="BH37" s="674">
        <f t="shared" si="16"/>
        <v>0</v>
      </c>
      <c r="BI37" s="241">
        <f t="shared" si="17"/>
        <v>0</v>
      </c>
      <c r="BJ37" s="241">
        <f t="shared" si="18"/>
        <v>0</v>
      </c>
      <c r="BK37" s="674">
        <f t="shared" si="19"/>
        <v>20</v>
      </c>
      <c r="BL37" s="241">
        <f t="shared" si="20"/>
        <v>0</v>
      </c>
      <c r="BM37" s="241">
        <f t="shared" si="21"/>
        <v>0</v>
      </c>
      <c r="BN37" s="674">
        <f t="shared" si="22"/>
        <v>0</v>
      </c>
      <c r="BO37" s="260">
        <f t="shared" si="23"/>
        <v>0</v>
      </c>
      <c r="BP37" s="260">
        <f t="shared" si="24"/>
        <v>0</v>
      </c>
      <c r="BQ37" s="681">
        <f t="shared" si="25"/>
        <v>20</v>
      </c>
      <c r="BR37" s="256">
        <f>'приложение 14'!E40/1.18</f>
        <v>0</v>
      </c>
      <c r="BS37" s="241">
        <f>'приложение 14'!F40/1.18</f>
        <v>0</v>
      </c>
      <c r="BT37" s="241">
        <f>'приложение 14'!G40/1.18</f>
        <v>0</v>
      </c>
      <c r="BU37" s="241">
        <f>'приложение 14'!H40/1.18</f>
        <v>0</v>
      </c>
      <c r="BV37" s="663">
        <f t="shared" si="31"/>
        <v>0</v>
      </c>
      <c r="BW37" s="260">
        <f>'1 приложение 1.1'!AE39/1.18</f>
        <v>0</v>
      </c>
      <c r="BX37" s="260">
        <f>'1 приложение 1.1'!AF39/1.18</f>
        <v>0</v>
      </c>
      <c r="BY37" s="260">
        <f>'1 приложение 1.1'!AG39/1.18</f>
        <v>12.43909333</v>
      </c>
      <c r="BZ37" s="260">
        <f>'1 приложение 1.1'!AH39/1.18</f>
        <v>0</v>
      </c>
      <c r="CA37" s="261">
        <f t="shared" si="30"/>
        <v>12.43909333</v>
      </c>
    </row>
    <row r="38" spans="1:79" s="200" customFormat="1" ht="35.25" customHeight="1">
      <c r="A38" s="169" t="s">
        <v>542</v>
      </c>
      <c r="B38" s="510" t="str">
        <f>'Формат ФСТ'!B34</f>
        <v>Реконструкция РУ-10 кВ РП-1545, по адресу: г. Королев, пр-т Космонавтов,д. 40 Б</v>
      </c>
      <c r="C38" s="664">
        <f>'Формат ФСТ'!K34</f>
        <v>0</v>
      </c>
      <c r="D38" s="665">
        <f>'Формат ФСТ'!L34</f>
        <v>0</v>
      </c>
      <c r="E38" s="665">
        <f>'Формат ФСТ'!M34</f>
        <v>0</v>
      </c>
      <c r="F38" s="665">
        <f>'Формат ФСТ'!R34</f>
        <v>0</v>
      </c>
      <c r="G38" s="665">
        <f>'Формат ФСТ'!S34</f>
        <v>0</v>
      </c>
      <c r="H38" s="665">
        <f>'Формат ФСТ'!T34</f>
        <v>0</v>
      </c>
      <c r="I38" s="665">
        <f>'Формат ФСТ'!Y34</f>
        <v>0</v>
      </c>
      <c r="J38" s="665">
        <f>'Формат ФСТ'!Z34</f>
        <v>0</v>
      </c>
      <c r="K38" s="665">
        <f>'Формат ФСТ'!AA34</f>
        <v>0</v>
      </c>
      <c r="L38" s="665">
        <f>'Формат ФСТ'!AF34</f>
        <v>0</v>
      </c>
      <c r="M38" s="665">
        <f>'Формат ФСТ'!AG34</f>
        <v>0</v>
      </c>
      <c r="N38" s="665">
        <f>'Формат ФСТ'!AH34</f>
        <v>20</v>
      </c>
      <c r="O38" s="665">
        <f>'Формат ФСТ'!AM34</f>
        <v>0</v>
      </c>
      <c r="P38" s="665">
        <f>'Формат ФСТ'!AN34</f>
        <v>0</v>
      </c>
      <c r="Q38" s="665">
        <f>'Формат ФСТ'!AO34</f>
        <v>0</v>
      </c>
      <c r="R38" s="665">
        <f t="shared" si="3"/>
        <v>0</v>
      </c>
      <c r="S38" s="663">
        <f t="shared" si="4"/>
        <v>0</v>
      </c>
      <c r="T38" s="663">
        <f t="shared" si="5"/>
        <v>20</v>
      </c>
      <c r="U38" s="784">
        <v>0</v>
      </c>
      <c r="V38" s="241">
        <v>0</v>
      </c>
      <c r="W38" s="674">
        <v>0</v>
      </c>
      <c r="X38" s="241">
        <v>0</v>
      </c>
      <c r="Y38" s="241">
        <v>0</v>
      </c>
      <c r="Z38" s="674">
        <v>0</v>
      </c>
      <c r="AA38" s="241">
        <v>0</v>
      </c>
      <c r="AB38" s="241">
        <v>0</v>
      </c>
      <c r="AC38" s="674">
        <v>0</v>
      </c>
      <c r="AD38" s="241">
        <v>0</v>
      </c>
      <c r="AE38" s="241">
        <v>0</v>
      </c>
      <c r="AF38" s="674">
        <v>20</v>
      </c>
      <c r="AG38" s="241">
        <v>0</v>
      </c>
      <c r="AH38" s="241">
        <v>0</v>
      </c>
      <c r="AI38" s="674">
        <v>0</v>
      </c>
      <c r="AJ38" s="242">
        <v>0</v>
      </c>
      <c r="AK38" s="242">
        <v>0</v>
      </c>
      <c r="AL38" s="682">
        <v>20</v>
      </c>
      <c r="AM38" s="686">
        <f>'Формат ФСТ'!I34/1000</f>
        <v>12.43909333</v>
      </c>
      <c r="AN38" s="256">
        <v>0</v>
      </c>
      <c r="AO38" s="241">
        <v>0</v>
      </c>
      <c r="AP38" s="674">
        <v>0</v>
      </c>
      <c r="AQ38" s="241">
        <v>0</v>
      </c>
      <c r="AR38" s="241">
        <v>0</v>
      </c>
      <c r="AS38" s="674">
        <v>0</v>
      </c>
      <c r="AT38" s="241">
        <v>0</v>
      </c>
      <c r="AU38" s="241">
        <v>0</v>
      </c>
      <c r="AV38" s="674">
        <v>0</v>
      </c>
      <c r="AW38" s="241">
        <v>0</v>
      </c>
      <c r="AX38" s="241">
        <v>0</v>
      </c>
      <c r="AY38" s="674">
        <f t="shared" si="29"/>
        <v>0</v>
      </c>
      <c r="AZ38" s="241">
        <f t="shared" si="8"/>
        <v>0</v>
      </c>
      <c r="BA38" s="241">
        <f t="shared" si="9"/>
        <v>0</v>
      </c>
      <c r="BB38" s="674">
        <f t="shared" si="10"/>
        <v>0</v>
      </c>
      <c r="BC38" s="241">
        <f t="shared" si="11"/>
        <v>0</v>
      </c>
      <c r="BD38" s="241">
        <f t="shared" si="12"/>
        <v>0</v>
      </c>
      <c r="BE38" s="674">
        <f t="shared" si="13"/>
        <v>0</v>
      </c>
      <c r="BF38" s="241">
        <f t="shared" si="14"/>
        <v>0</v>
      </c>
      <c r="BG38" s="241">
        <f t="shared" si="15"/>
        <v>0</v>
      </c>
      <c r="BH38" s="674">
        <f t="shared" si="16"/>
        <v>0</v>
      </c>
      <c r="BI38" s="241">
        <f t="shared" si="17"/>
        <v>0</v>
      </c>
      <c r="BJ38" s="241">
        <f t="shared" si="18"/>
        <v>0</v>
      </c>
      <c r="BK38" s="674">
        <f t="shared" si="19"/>
        <v>20</v>
      </c>
      <c r="BL38" s="241">
        <f t="shared" si="20"/>
        <v>0</v>
      </c>
      <c r="BM38" s="241">
        <f t="shared" si="21"/>
        <v>0</v>
      </c>
      <c r="BN38" s="674">
        <f t="shared" si="22"/>
        <v>0</v>
      </c>
      <c r="BO38" s="260">
        <f t="shared" si="23"/>
        <v>0</v>
      </c>
      <c r="BP38" s="260">
        <f t="shared" si="24"/>
        <v>0</v>
      </c>
      <c r="BQ38" s="681">
        <f t="shared" si="25"/>
        <v>20</v>
      </c>
      <c r="BR38" s="256">
        <f>'приложение 14'!E41/1.18</f>
        <v>0</v>
      </c>
      <c r="BS38" s="241">
        <f>'приложение 14'!F41/1.18</f>
        <v>0</v>
      </c>
      <c r="BT38" s="241">
        <f>'приложение 14'!G41/1.18</f>
        <v>0</v>
      </c>
      <c r="BU38" s="241">
        <f>'приложение 14'!H41/1.18</f>
        <v>0</v>
      </c>
      <c r="BV38" s="663">
        <f t="shared" si="31"/>
        <v>0</v>
      </c>
      <c r="BW38" s="260">
        <f>'1 приложение 1.1'!AE40/1.18</f>
        <v>0</v>
      </c>
      <c r="BX38" s="260">
        <f>'1 приложение 1.1'!AF40/1.18</f>
        <v>0</v>
      </c>
      <c r="BY38" s="260">
        <f>'1 приложение 1.1'!AG40/1.18</f>
        <v>12.43909333</v>
      </c>
      <c r="BZ38" s="260">
        <f>'1 приложение 1.1'!AH40/1.18</f>
        <v>0</v>
      </c>
      <c r="CA38" s="261">
        <f t="shared" si="30"/>
        <v>12.43909333</v>
      </c>
    </row>
    <row r="39" spans="1:79" s="200" customFormat="1" ht="29.25" customHeight="1">
      <c r="A39" s="169" t="s">
        <v>543</v>
      </c>
      <c r="B39" s="510" t="str">
        <f>'Формат ФСТ'!B35</f>
        <v>Реконструкция РУ-6 кВ РП-1528, по адресу: г. Королев, ул. Мичурина,д. 21 Г</v>
      </c>
      <c r="C39" s="664">
        <f>'Формат ФСТ'!K35</f>
        <v>0</v>
      </c>
      <c r="D39" s="665">
        <f>'Формат ФСТ'!L35</f>
        <v>0</v>
      </c>
      <c r="E39" s="665">
        <f>'Формат ФСТ'!M35</f>
        <v>0</v>
      </c>
      <c r="F39" s="665">
        <f>'Формат ФСТ'!R35</f>
        <v>0</v>
      </c>
      <c r="G39" s="665">
        <f>'Формат ФСТ'!S35</f>
        <v>0</v>
      </c>
      <c r="H39" s="665">
        <f>'Формат ФСТ'!T35</f>
        <v>0</v>
      </c>
      <c r="I39" s="665">
        <f>'Формат ФСТ'!Y35</f>
        <v>0</v>
      </c>
      <c r="J39" s="665">
        <f>'Формат ФСТ'!Z35</f>
        <v>0</v>
      </c>
      <c r="K39" s="665">
        <f>'Формат ФСТ'!AA35</f>
        <v>0</v>
      </c>
      <c r="L39" s="665">
        <f>'Формат ФСТ'!AF35</f>
        <v>0</v>
      </c>
      <c r="M39" s="665">
        <f>'Формат ФСТ'!AG35</f>
        <v>0</v>
      </c>
      <c r="N39" s="665">
        <f>'Формат ФСТ'!AH35</f>
        <v>24</v>
      </c>
      <c r="O39" s="665">
        <f>'Формат ФСТ'!AM35</f>
        <v>0</v>
      </c>
      <c r="P39" s="665">
        <f>'Формат ФСТ'!AN35</f>
        <v>0</v>
      </c>
      <c r="Q39" s="665">
        <f>'Формат ФСТ'!AO35</f>
        <v>0</v>
      </c>
      <c r="R39" s="665">
        <f t="shared" si="3"/>
        <v>0</v>
      </c>
      <c r="S39" s="663">
        <f t="shared" si="4"/>
        <v>0</v>
      </c>
      <c r="T39" s="663">
        <f t="shared" si="5"/>
        <v>24</v>
      </c>
      <c r="U39" s="784">
        <v>0</v>
      </c>
      <c r="V39" s="241">
        <v>0</v>
      </c>
      <c r="W39" s="674">
        <v>0</v>
      </c>
      <c r="X39" s="241">
        <v>0</v>
      </c>
      <c r="Y39" s="241">
        <v>0</v>
      </c>
      <c r="Z39" s="674">
        <v>0</v>
      </c>
      <c r="AA39" s="241">
        <v>0</v>
      </c>
      <c r="AB39" s="241">
        <v>0</v>
      </c>
      <c r="AC39" s="674">
        <v>0</v>
      </c>
      <c r="AD39" s="241">
        <v>0</v>
      </c>
      <c r="AE39" s="241">
        <v>0</v>
      </c>
      <c r="AF39" s="674">
        <v>24</v>
      </c>
      <c r="AG39" s="241">
        <v>0</v>
      </c>
      <c r="AH39" s="241">
        <v>0</v>
      </c>
      <c r="AI39" s="674">
        <v>0</v>
      </c>
      <c r="AJ39" s="242">
        <v>0</v>
      </c>
      <c r="AK39" s="242">
        <v>0</v>
      </c>
      <c r="AL39" s="682">
        <v>24</v>
      </c>
      <c r="AM39" s="686">
        <f>'Формат ФСТ'!I35/1000</f>
        <v>14.779354190000001</v>
      </c>
      <c r="AN39" s="256">
        <v>0</v>
      </c>
      <c r="AO39" s="241">
        <v>0</v>
      </c>
      <c r="AP39" s="674">
        <v>0</v>
      </c>
      <c r="AQ39" s="241">
        <v>0</v>
      </c>
      <c r="AR39" s="241">
        <v>0</v>
      </c>
      <c r="AS39" s="674">
        <v>0</v>
      </c>
      <c r="AT39" s="241">
        <v>0</v>
      </c>
      <c r="AU39" s="241">
        <v>0</v>
      </c>
      <c r="AV39" s="674">
        <v>0</v>
      </c>
      <c r="AW39" s="241">
        <v>0</v>
      </c>
      <c r="AX39" s="241">
        <v>0</v>
      </c>
      <c r="AY39" s="674">
        <f t="shared" si="29"/>
        <v>0</v>
      </c>
      <c r="AZ39" s="241">
        <f t="shared" si="8"/>
        <v>0</v>
      </c>
      <c r="BA39" s="241">
        <f t="shared" si="9"/>
        <v>0</v>
      </c>
      <c r="BB39" s="674">
        <f t="shared" si="10"/>
        <v>0</v>
      </c>
      <c r="BC39" s="241">
        <f t="shared" si="11"/>
        <v>0</v>
      </c>
      <c r="BD39" s="241">
        <f t="shared" si="12"/>
        <v>0</v>
      </c>
      <c r="BE39" s="674">
        <f t="shared" si="13"/>
        <v>0</v>
      </c>
      <c r="BF39" s="241">
        <f t="shared" si="14"/>
        <v>0</v>
      </c>
      <c r="BG39" s="241">
        <f t="shared" si="15"/>
        <v>0</v>
      </c>
      <c r="BH39" s="674">
        <f t="shared" si="16"/>
        <v>0</v>
      </c>
      <c r="BI39" s="241">
        <f t="shared" si="17"/>
        <v>0</v>
      </c>
      <c r="BJ39" s="241">
        <f t="shared" si="18"/>
        <v>0</v>
      </c>
      <c r="BK39" s="674">
        <f t="shared" si="19"/>
        <v>24</v>
      </c>
      <c r="BL39" s="241">
        <f t="shared" si="20"/>
        <v>0</v>
      </c>
      <c r="BM39" s="241">
        <f t="shared" si="21"/>
        <v>0</v>
      </c>
      <c r="BN39" s="674">
        <f t="shared" si="22"/>
        <v>0</v>
      </c>
      <c r="BO39" s="260">
        <f t="shared" si="23"/>
        <v>0</v>
      </c>
      <c r="BP39" s="260">
        <f t="shared" si="24"/>
        <v>0</v>
      </c>
      <c r="BQ39" s="681">
        <f t="shared" si="25"/>
        <v>24</v>
      </c>
      <c r="BR39" s="256">
        <f>'приложение 14'!E42/1.18</f>
        <v>0</v>
      </c>
      <c r="BS39" s="241">
        <f>'приложение 14'!F42/1.18</f>
        <v>0</v>
      </c>
      <c r="BT39" s="241">
        <f>'приложение 14'!G42/1.18</f>
        <v>0</v>
      </c>
      <c r="BU39" s="241">
        <f>'приложение 14'!H42/1.18</f>
        <v>0</v>
      </c>
      <c r="BV39" s="663">
        <f t="shared" si="31"/>
        <v>0</v>
      </c>
      <c r="BW39" s="260">
        <f>'1 приложение 1.1'!AE41/1.18</f>
        <v>0</v>
      </c>
      <c r="BX39" s="260">
        <f>'1 приложение 1.1'!AF41/1.18</f>
        <v>0</v>
      </c>
      <c r="BY39" s="260">
        <f>'1 приложение 1.1'!AG41/1.18</f>
        <v>14.779354190000001</v>
      </c>
      <c r="BZ39" s="260">
        <f>'1 приложение 1.1'!AH41/1.18</f>
        <v>0</v>
      </c>
      <c r="CA39" s="261">
        <f t="shared" si="30"/>
        <v>14.779354190000001</v>
      </c>
    </row>
    <row r="40" spans="1:79" s="200" customFormat="1" ht="35.25" customHeight="1">
      <c r="A40" s="169" t="s">
        <v>544</v>
      </c>
      <c r="B40" s="510" t="str">
        <f>'Формат ФСТ'!B36</f>
        <v>Реконструкция РУ-10 кВ РП-1549, по адресу: г. Королев, ул. Аржакова,д. 16 Б</v>
      </c>
      <c r="C40" s="664">
        <f>'Формат ФСТ'!K36</f>
        <v>0</v>
      </c>
      <c r="D40" s="665">
        <f>'Формат ФСТ'!L36</f>
        <v>0</v>
      </c>
      <c r="E40" s="665">
        <f>'Формат ФСТ'!M36</f>
        <v>0</v>
      </c>
      <c r="F40" s="665">
        <f>'Формат ФСТ'!R36</f>
        <v>0</v>
      </c>
      <c r="G40" s="665">
        <f>'Формат ФСТ'!S36</f>
        <v>0</v>
      </c>
      <c r="H40" s="665">
        <f>'Формат ФСТ'!T36</f>
        <v>0</v>
      </c>
      <c r="I40" s="665">
        <f>'Формат ФСТ'!Y36</f>
        <v>0</v>
      </c>
      <c r="J40" s="665">
        <f>'Формат ФСТ'!Z36</f>
        <v>0</v>
      </c>
      <c r="K40" s="665">
        <f>'Формат ФСТ'!AA36</f>
        <v>0</v>
      </c>
      <c r="L40" s="665">
        <f>'Формат ФСТ'!AF36</f>
        <v>0</v>
      </c>
      <c r="M40" s="665">
        <f>'Формат ФСТ'!AG36</f>
        <v>0</v>
      </c>
      <c r="N40" s="665">
        <f>'Формат ФСТ'!AH36</f>
        <v>17</v>
      </c>
      <c r="O40" s="665">
        <f>'Формат ФСТ'!AM36</f>
        <v>0</v>
      </c>
      <c r="P40" s="665">
        <f>'Формат ФСТ'!AN36</f>
        <v>0</v>
      </c>
      <c r="Q40" s="665">
        <f>'Формат ФСТ'!AO36</f>
        <v>0</v>
      </c>
      <c r="R40" s="665">
        <f t="shared" si="3"/>
        <v>0</v>
      </c>
      <c r="S40" s="663">
        <f t="shared" si="4"/>
        <v>0</v>
      </c>
      <c r="T40" s="663">
        <f t="shared" si="5"/>
        <v>17</v>
      </c>
      <c r="U40" s="784">
        <v>0</v>
      </c>
      <c r="V40" s="241">
        <v>0</v>
      </c>
      <c r="W40" s="674">
        <v>0</v>
      </c>
      <c r="X40" s="241">
        <v>0</v>
      </c>
      <c r="Y40" s="241">
        <v>0</v>
      </c>
      <c r="Z40" s="674">
        <v>0</v>
      </c>
      <c r="AA40" s="241">
        <v>0</v>
      </c>
      <c r="AB40" s="241">
        <v>0</v>
      </c>
      <c r="AC40" s="674">
        <v>0</v>
      </c>
      <c r="AD40" s="241">
        <v>0</v>
      </c>
      <c r="AE40" s="241">
        <v>0</v>
      </c>
      <c r="AF40" s="674">
        <v>17</v>
      </c>
      <c r="AG40" s="241">
        <v>0</v>
      </c>
      <c r="AH40" s="241">
        <v>0</v>
      </c>
      <c r="AI40" s="674">
        <v>0</v>
      </c>
      <c r="AJ40" s="242">
        <v>0</v>
      </c>
      <c r="AK40" s="242">
        <v>0</v>
      </c>
      <c r="AL40" s="682">
        <v>17</v>
      </c>
      <c r="AM40" s="686">
        <f>'Формат ФСТ'!I36/1000</f>
        <v>10.65965495</v>
      </c>
      <c r="AN40" s="256">
        <v>0</v>
      </c>
      <c r="AO40" s="241">
        <v>0</v>
      </c>
      <c r="AP40" s="674">
        <v>0</v>
      </c>
      <c r="AQ40" s="241">
        <v>0</v>
      </c>
      <c r="AR40" s="241">
        <v>0</v>
      </c>
      <c r="AS40" s="674">
        <v>0</v>
      </c>
      <c r="AT40" s="241">
        <v>0</v>
      </c>
      <c r="AU40" s="241">
        <v>0</v>
      </c>
      <c r="AV40" s="674">
        <v>0</v>
      </c>
      <c r="AW40" s="241">
        <v>0</v>
      </c>
      <c r="AX40" s="241">
        <v>0</v>
      </c>
      <c r="AY40" s="674">
        <f t="shared" si="29"/>
        <v>0</v>
      </c>
      <c r="AZ40" s="241">
        <f t="shared" si="8"/>
        <v>0</v>
      </c>
      <c r="BA40" s="241">
        <f t="shared" si="9"/>
        <v>0</v>
      </c>
      <c r="BB40" s="674">
        <f t="shared" si="10"/>
        <v>0</v>
      </c>
      <c r="BC40" s="241">
        <f t="shared" si="11"/>
        <v>0</v>
      </c>
      <c r="BD40" s="241">
        <f t="shared" si="12"/>
        <v>0</v>
      </c>
      <c r="BE40" s="674">
        <f t="shared" si="13"/>
        <v>0</v>
      </c>
      <c r="BF40" s="241">
        <f t="shared" si="14"/>
        <v>0</v>
      </c>
      <c r="BG40" s="241">
        <f t="shared" si="15"/>
        <v>0</v>
      </c>
      <c r="BH40" s="674">
        <f t="shared" si="16"/>
        <v>0</v>
      </c>
      <c r="BI40" s="241">
        <f t="shared" si="17"/>
        <v>0</v>
      </c>
      <c r="BJ40" s="241">
        <f t="shared" si="18"/>
        <v>0</v>
      </c>
      <c r="BK40" s="674">
        <f t="shared" si="19"/>
        <v>17</v>
      </c>
      <c r="BL40" s="241">
        <f t="shared" si="20"/>
        <v>0</v>
      </c>
      <c r="BM40" s="241">
        <f t="shared" si="21"/>
        <v>0</v>
      </c>
      <c r="BN40" s="674">
        <f t="shared" si="22"/>
        <v>0</v>
      </c>
      <c r="BO40" s="260">
        <f t="shared" si="23"/>
        <v>0</v>
      </c>
      <c r="BP40" s="260">
        <f t="shared" si="24"/>
        <v>0</v>
      </c>
      <c r="BQ40" s="681">
        <f t="shared" si="25"/>
        <v>17</v>
      </c>
      <c r="BR40" s="256">
        <f>'приложение 14'!E43/1.18</f>
        <v>0</v>
      </c>
      <c r="BS40" s="241">
        <f>'приложение 14'!F43/1.18</f>
        <v>0</v>
      </c>
      <c r="BT40" s="241">
        <f>'приложение 14'!G43/1.18</f>
        <v>0</v>
      </c>
      <c r="BU40" s="241">
        <f>'приложение 14'!H43/1.18</f>
        <v>0</v>
      </c>
      <c r="BV40" s="663">
        <f t="shared" si="31"/>
        <v>0</v>
      </c>
      <c r="BW40" s="260">
        <f>'1 приложение 1.1'!AE42/1.18</f>
        <v>0</v>
      </c>
      <c r="BX40" s="260">
        <f>'1 приложение 1.1'!AF42/1.18</f>
        <v>0</v>
      </c>
      <c r="BY40" s="260">
        <f>'1 приложение 1.1'!AG42/1.18</f>
        <v>10.65965495</v>
      </c>
      <c r="BZ40" s="260">
        <f>'1 приложение 1.1'!AH42/1.18</f>
        <v>0</v>
      </c>
      <c r="CA40" s="261">
        <f t="shared" si="30"/>
        <v>10.65965495</v>
      </c>
    </row>
    <row r="41" spans="1:79" s="200" customFormat="1" ht="19.5" customHeight="1">
      <c r="A41" s="169" t="s">
        <v>545</v>
      </c>
      <c r="B41" s="510" t="str">
        <f>'Формат ФСТ'!B37</f>
        <v>Реконструкция РУ-6кВ РП-1542,  по адресу: мкр.Болшево, ул.Б.Комитетская</v>
      </c>
      <c r="C41" s="664">
        <f>'Формат ФСТ'!K37</f>
        <v>0</v>
      </c>
      <c r="D41" s="665">
        <f>'Формат ФСТ'!L37</f>
        <v>0</v>
      </c>
      <c r="E41" s="665">
        <f>'Формат ФСТ'!M37</f>
        <v>0</v>
      </c>
      <c r="F41" s="665">
        <f>'Формат ФСТ'!R37</f>
        <v>0</v>
      </c>
      <c r="G41" s="665">
        <f>'Формат ФСТ'!S37</f>
        <v>0</v>
      </c>
      <c r="H41" s="665">
        <f>'Формат ФСТ'!T37</f>
        <v>0</v>
      </c>
      <c r="I41" s="665">
        <f>'Формат ФСТ'!Y37</f>
        <v>0</v>
      </c>
      <c r="J41" s="665">
        <f>'Формат ФСТ'!Z37</f>
        <v>0</v>
      </c>
      <c r="K41" s="665">
        <f>'Формат ФСТ'!AA37</f>
        <v>0</v>
      </c>
      <c r="L41" s="665">
        <f>'Формат ФСТ'!AF37</f>
        <v>0</v>
      </c>
      <c r="M41" s="665">
        <f>'Формат ФСТ'!AG37</f>
        <v>0</v>
      </c>
      <c r="N41" s="665">
        <f>'Формат ФСТ'!AH37</f>
        <v>15</v>
      </c>
      <c r="O41" s="665">
        <f>'Формат ФСТ'!AM37</f>
        <v>0</v>
      </c>
      <c r="P41" s="665">
        <f>'Формат ФСТ'!AN37</f>
        <v>0</v>
      </c>
      <c r="Q41" s="665">
        <f>'Формат ФСТ'!AO37</f>
        <v>0</v>
      </c>
      <c r="R41" s="665">
        <f t="shared" si="3"/>
        <v>0</v>
      </c>
      <c r="S41" s="663">
        <f t="shared" si="4"/>
        <v>0</v>
      </c>
      <c r="T41" s="663">
        <f t="shared" si="5"/>
        <v>15</v>
      </c>
      <c r="U41" s="784">
        <v>0</v>
      </c>
      <c r="V41" s="241">
        <v>0</v>
      </c>
      <c r="W41" s="241">
        <v>0</v>
      </c>
      <c r="X41" s="241">
        <v>0</v>
      </c>
      <c r="Y41" s="241">
        <v>0</v>
      </c>
      <c r="Z41" s="674">
        <v>0</v>
      </c>
      <c r="AA41" s="241">
        <v>0</v>
      </c>
      <c r="AB41" s="241">
        <v>0</v>
      </c>
      <c r="AC41" s="241">
        <v>0</v>
      </c>
      <c r="AD41" s="241">
        <v>0</v>
      </c>
      <c r="AE41" s="241">
        <v>0</v>
      </c>
      <c r="AF41" s="674">
        <v>15</v>
      </c>
      <c r="AG41" s="241">
        <v>0</v>
      </c>
      <c r="AH41" s="241">
        <v>0</v>
      </c>
      <c r="AI41" s="674">
        <v>0</v>
      </c>
      <c r="AJ41" s="242">
        <v>0</v>
      </c>
      <c r="AK41" s="242">
        <v>0</v>
      </c>
      <c r="AL41" s="241">
        <v>15</v>
      </c>
      <c r="AM41" s="686">
        <f>'Формат ФСТ'!I37/1000</f>
        <v>9.47336269</v>
      </c>
      <c r="AN41" s="256">
        <v>0</v>
      </c>
      <c r="AO41" s="241">
        <v>0</v>
      </c>
      <c r="AP41" s="674">
        <v>0</v>
      </c>
      <c r="AQ41" s="241">
        <v>0</v>
      </c>
      <c r="AR41" s="241">
        <v>0</v>
      </c>
      <c r="AS41" s="674">
        <v>0</v>
      </c>
      <c r="AT41" s="241">
        <v>0</v>
      </c>
      <c r="AU41" s="241">
        <v>0</v>
      </c>
      <c r="AV41" s="674">
        <v>0</v>
      </c>
      <c r="AW41" s="241">
        <v>0</v>
      </c>
      <c r="AX41" s="241">
        <v>0</v>
      </c>
      <c r="AY41" s="674">
        <v>0</v>
      </c>
      <c r="AZ41" s="241">
        <f t="shared" si="8"/>
        <v>0</v>
      </c>
      <c r="BA41" s="241">
        <f t="shared" si="9"/>
        <v>0</v>
      </c>
      <c r="BB41" s="674">
        <v>0</v>
      </c>
      <c r="BC41" s="241">
        <f aca="true" t="shared" si="32" ref="BC41:BC52">X41</f>
        <v>0</v>
      </c>
      <c r="BD41" s="241">
        <f aca="true" t="shared" si="33" ref="BD41:BD52">Y41</f>
        <v>0</v>
      </c>
      <c r="BE41" s="674">
        <f aca="true" t="shared" si="34" ref="BE41:BE52">Z41</f>
        <v>0</v>
      </c>
      <c r="BF41" s="241">
        <f aca="true" t="shared" si="35" ref="BF41:BF52">AA41</f>
        <v>0</v>
      </c>
      <c r="BG41" s="241">
        <f aca="true" t="shared" si="36" ref="BG41:BG52">AB41</f>
        <v>0</v>
      </c>
      <c r="BH41" s="674">
        <f aca="true" t="shared" si="37" ref="BH41:BH52">AC41</f>
        <v>0</v>
      </c>
      <c r="BI41" s="241">
        <f aca="true" t="shared" si="38" ref="BI41:BI52">AD41</f>
        <v>0</v>
      </c>
      <c r="BJ41" s="241">
        <f aca="true" t="shared" si="39" ref="BJ41:BJ52">AE41</f>
        <v>0</v>
      </c>
      <c r="BK41" s="674">
        <v>15</v>
      </c>
      <c r="BL41" s="241">
        <f aca="true" t="shared" si="40" ref="BL41:BM43">AG41</f>
        <v>0</v>
      </c>
      <c r="BM41" s="241">
        <f t="shared" si="40"/>
        <v>0</v>
      </c>
      <c r="BN41" s="674">
        <f aca="true" t="shared" si="41" ref="BN41:BN52">Q41</f>
        <v>0</v>
      </c>
      <c r="BO41" s="260">
        <f aca="true" t="shared" si="42" ref="BO41:BQ48">AZ41+BC41+BF41+BI41+BL41</f>
        <v>0</v>
      </c>
      <c r="BP41" s="260">
        <f t="shared" si="42"/>
        <v>0</v>
      </c>
      <c r="BQ41" s="681">
        <f t="shared" si="42"/>
        <v>15</v>
      </c>
      <c r="BR41" s="256">
        <v>0</v>
      </c>
      <c r="BS41" s="241">
        <f>'приложение 14'!F44/1.18</f>
        <v>0</v>
      </c>
      <c r="BT41" s="241">
        <v>0</v>
      </c>
      <c r="BU41" s="241">
        <f>'приложение 14'!H44/1.18</f>
        <v>0</v>
      </c>
      <c r="BV41" s="663">
        <v>0</v>
      </c>
      <c r="BW41" s="260">
        <f>'1 приложение 1.1'!AE43/1.18</f>
        <v>0</v>
      </c>
      <c r="BX41" s="260">
        <f>'1 приложение 1.1'!AF43/1.18</f>
        <v>0</v>
      </c>
      <c r="BY41" s="260">
        <f>'1 приложение 1.1'!AG43/1.18</f>
        <v>9.47336269</v>
      </c>
      <c r="BZ41" s="260">
        <f>'1 приложение 1.1'!AH43/1.18</f>
        <v>0</v>
      </c>
      <c r="CA41" s="261">
        <f t="shared" si="30"/>
        <v>9.47336269</v>
      </c>
    </row>
    <row r="42" spans="1:79" s="200" customFormat="1" ht="19.5" customHeight="1">
      <c r="A42" s="169" t="s">
        <v>546</v>
      </c>
      <c r="B42" s="510" t="str">
        <f>'Формат ФСТ'!B38</f>
        <v>Реконструкция РУ-6 кВ РП-1539 ,по адресу: Цветочное хозяйство</v>
      </c>
      <c r="C42" s="664">
        <f>'Формат ФСТ'!K38</f>
        <v>0</v>
      </c>
      <c r="D42" s="665">
        <f>'Формат ФСТ'!L38</f>
        <v>0</v>
      </c>
      <c r="E42" s="665">
        <f>'Формат ФСТ'!M38</f>
        <v>0</v>
      </c>
      <c r="F42" s="665">
        <f>'Формат ФСТ'!R38</f>
        <v>0</v>
      </c>
      <c r="G42" s="665">
        <f>'Формат ФСТ'!S38</f>
        <v>0</v>
      </c>
      <c r="H42" s="665">
        <f>'Формат ФСТ'!T38</f>
        <v>0</v>
      </c>
      <c r="I42" s="665">
        <f>'Формат ФСТ'!Y38</f>
        <v>0</v>
      </c>
      <c r="J42" s="665">
        <f>'Формат ФСТ'!Z38</f>
        <v>0</v>
      </c>
      <c r="K42" s="665">
        <f>'Формат ФСТ'!AA38</f>
        <v>0</v>
      </c>
      <c r="L42" s="665">
        <f>'Формат ФСТ'!AF38</f>
        <v>0</v>
      </c>
      <c r="M42" s="665">
        <f>'Формат ФСТ'!AG38</f>
        <v>0</v>
      </c>
      <c r="N42" s="665">
        <f>'Формат ФСТ'!AH38</f>
        <v>0</v>
      </c>
      <c r="O42" s="665">
        <f>'Формат ФСТ'!AM38</f>
        <v>0</v>
      </c>
      <c r="P42" s="665">
        <f>'Формат ФСТ'!AN38</f>
        <v>0</v>
      </c>
      <c r="Q42" s="665">
        <f>'Формат ФСТ'!AO38</f>
        <v>11</v>
      </c>
      <c r="R42" s="665">
        <f t="shared" si="3"/>
        <v>0</v>
      </c>
      <c r="S42" s="663">
        <f t="shared" si="4"/>
        <v>0</v>
      </c>
      <c r="T42" s="663">
        <f t="shared" si="5"/>
        <v>11</v>
      </c>
      <c r="U42" s="784">
        <v>0</v>
      </c>
      <c r="V42" s="241">
        <v>0</v>
      </c>
      <c r="W42" s="241">
        <v>0</v>
      </c>
      <c r="X42" s="241">
        <v>0</v>
      </c>
      <c r="Y42" s="241">
        <v>0</v>
      </c>
      <c r="Z42" s="674">
        <v>0</v>
      </c>
      <c r="AA42" s="241">
        <v>0</v>
      </c>
      <c r="AB42" s="241">
        <v>0</v>
      </c>
      <c r="AC42" s="241">
        <v>0</v>
      </c>
      <c r="AD42" s="241">
        <v>0</v>
      </c>
      <c r="AE42" s="241">
        <v>0</v>
      </c>
      <c r="AF42" s="674">
        <v>0</v>
      </c>
      <c r="AG42" s="241">
        <v>0</v>
      </c>
      <c r="AH42" s="241">
        <v>0</v>
      </c>
      <c r="AI42" s="674">
        <v>11</v>
      </c>
      <c r="AJ42" s="242">
        <v>0</v>
      </c>
      <c r="AK42" s="242">
        <v>0</v>
      </c>
      <c r="AL42" s="241">
        <v>11</v>
      </c>
      <c r="AM42" s="686">
        <f>'Формат ФСТ'!I38/1000</f>
        <v>7.1007882</v>
      </c>
      <c r="AN42" s="256">
        <v>0</v>
      </c>
      <c r="AO42" s="241">
        <v>0</v>
      </c>
      <c r="AP42" s="674">
        <v>0</v>
      </c>
      <c r="AQ42" s="241">
        <v>0</v>
      </c>
      <c r="AR42" s="241">
        <v>0</v>
      </c>
      <c r="AS42" s="674">
        <v>0</v>
      </c>
      <c r="AT42" s="241">
        <v>0</v>
      </c>
      <c r="AU42" s="241">
        <v>0</v>
      </c>
      <c r="AV42" s="674">
        <v>0</v>
      </c>
      <c r="AW42" s="241">
        <v>0</v>
      </c>
      <c r="AX42" s="241">
        <v>0</v>
      </c>
      <c r="AY42" s="674">
        <v>0</v>
      </c>
      <c r="AZ42" s="241">
        <f t="shared" si="8"/>
        <v>0</v>
      </c>
      <c r="BA42" s="241">
        <f t="shared" si="9"/>
        <v>0</v>
      </c>
      <c r="BB42" s="674">
        <v>0</v>
      </c>
      <c r="BC42" s="241">
        <f t="shared" si="32"/>
        <v>0</v>
      </c>
      <c r="BD42" s="241">
        <f t="shared" si="33"/>
        <v>0</v>
      </c>
      <c r="BE42" s="674">
        <f t="shared" si="34"/>
        <v>0</v>
      </c>
      <c r="BF42" s="241">
        <f t="shared" si="35"/>
        <v>0</v>
      </c>
      <c r="BG42" s="241">
        <f t="shared" si="36"/>
        <v>0</v>
      </c>
      <c r="BH42" s="674">
        <f t="shared" si="37"/>
        <v>0</v>
      </c>
      <c r="BI42" s="241">
        <f t="shared" si="38"/>
        <v>0</v>
      </c>
      <c r="BJ42" s="241">
        <f t="shared" si="39"/>
        <v>0</v>
      </c>
      <c r="BK42" s="674">
        <f aca="true" t="shared" si="43" ref="BK42:BK52">AF42</f>
        <v>0</v>
      </c>
      <c r="BL42" s="241">
        <f t="shared" si="40"/>
        <v>0</v>
      </c>
      <c r="BM42" s="241">
        <f t="shared" si="40"/>
        <v>0</v>
      </c>
      <c r="BN42" s="674">
        <f t="shared" si="41"/>
        <v>11</v>
      </c>
      <c r="BO42" s="260">
        <f t="shared" si="42"/>
        <v>0</v>
      </c>
      <c r="BP42" s="260">
        <f t="shared" si="42"/>
        <v>0</v>
      </c>
      <c r="BQ42" s="681">
        <f t="shared" si="42"/>
        <v>11</v>
      </c>
      <c r="BR42" s="256">
        <f>'приложение 14'!E45/1.18</f>
        <v>0</v>
      </c>
      <c r="BS42" s="241">
        <v>0</v>
      </c>
      <c r="BT42" s="241">
        <f>'приложение 14'!G45/1.18</f>
        <v>0</v>
      </c>
      <c r="BU42" s="241">
        <f>'приложение 14'!H45/1.18</f>
        <v>0</v>
      </c>
      <c r="BV42" s="663">
        <v>0</v>
      </c>
      <c r="BW42" s="260">
        <f>'1 приложение 1.1'!AE44/1.18</f>
        <v>0</v>
      </c>
      <c r="BX42" s="260">
        <f>'1 приложение 1.1'!AF44/1.18</f>
        <v>0</v>
      </c>
      <c r="BY42" s="260">
        <f>'1 приложение 1.1'!AG44/1.18</f>
        <v>3.7440700000000007</v>
      </c>
      <c r="BZ42" s="260">
        <f>'1 приложение 1.1'!AH44/1.18</f>
        <v>3.3567182</v>
      </c>
      <c r="CA42" s="261">
        <f t="shared" si="30"/>
        <v>7.1007882</v>
      </c>
    </row>
    <row r="43" spans="1:79" s="200" customFormat="1" ht="21" customHeight="1">
      <c r="A43" s="169" t="s">
        <v>547</v>
      </c>
      <c r="B43" s="510" t="str">
        <f>'Формат ФСТ'!B39</f>
        <v>Реконструкция РУ-6кВ РП-1535 ,по адресу: мкр.Болшево, ул. Советская.</v>
      </c>
      <c r="C43" s="664">
        <f>'Формат ФСТ'!K39</f>
        <v>0</v>
      </c>
      <c r="D43" s="665">
        <f>'Формат ФСТ'!L39</f>
        <v>0</v>
      </c>
      <c r="E43" s="665">
        <f>'Формат ФСТ'!M39</f>
        <v>0</v>
      </c>
      <c r="F43" s="665">
        <f>'Формат ФСТ'!R39</f>
        <v>0</v>
      </c>
      <c r="G43" s="665">
        <f>'Формат ФСТ'!S39</f>
        <v>0</v>
      </c>
      <c r="H43" s="665">
        <f>'Формат ФСТ'!T39</f>
        <v>0</v>
      </c>
      <c r="I43" s="665">
        <f>'Формат ФСТ'!Y39</f>
        <v>0</v>
      </c>
      <c r="J43" s="665">
        <f>'Формат ФСТ'!Z39</f>
        <v>0</v>
      </c>
      <c r="K43" s="665">
        <f>'Формат ФСТ'!AA39</f>
        <v>0</v>
      </c>
      <c r="L43" s="665">
        <f>'Формат ФСТ'!AF39</f>
        <v>0</v>
      </c>
      <c r="M43" s="665">
        <f>'Формат ФСТ'!AG39</f>
        <v>0</v>
      </c>
      <c r="N43" s="665">
        <f>'Формат ФСТ'!AH39</f>
        <v>0</v>
      </c>
      <c r="O43" s="665">
        <f>'Формат ФСТ'!AM39</f>
        <v>0</v>
      </c>
      <c r="P43" s="665">
        <f>'Формат ФСТ'!AN39</f>
        <v>0</v>
      </c>
      <c r="Q43" s="665">
        <f>'Формат ФСТ'!AO39</f>
        <v>25</v>
      </c>
      <c r="R43" s="665">
        <f t="shared" si="3"/>
        <v>0</v>
      </c>
      <c r="S43" s="663">
        <f t="shared" si="4"/>
        <v>0</v>
      </c>
      <c r="T43" s="663">
        <f t="shared" si="5"/>
        <v>25</v>
      </c>
      <c r="U43" s="784">
        <v>0</v>
      </c>
      <c r="V43" s="241">
        <v>0</v>
      </c>
      <c r="W43" s="241">
        <v>0</v>
      </c>
      <c r="X43" s="241">
        <v>0</v>
      </c>
      <c r="Y43" s="241">
        <v>0</v>
      </c>
      <c r="Z43" s="674">
        <v>0</v>
      </c>
      <c r="AA43" s="241">
        <v>0</v>
      </c>
      <c r="AB43" s="241">
        <v>0</v>
      </c>
      <c r="AC43" s="241">
        <v>0</v>
      </c>
      <c r="AD43" s="241">
        <v>0</v>
      </c>
      <c r="AE43" s="241">
        <v>0</v>
      </c>
      <c r="AF43" s="674">
        <v>0</v>
      </c>
      <c r="AG43" s="241">
        <v>0</v>
      </c>
      <c r="AH43" s="241">
        <v>0</v>
      </c>
      <c r="AI43" s="674">
        <v>25</v>
      </c>
      <c r="AJ43" s="242">
        <v>0</v>
      </c>
      <c r="AK43" s="242">
        <v>0</v>
      </c>
      <c r="AL43" s="241">
        <v>25</v>
      </c>
      <c r="AM43" s="686">
        <f>'Формат ФСТ'!I39/1000</f>
        <v>15.40482402</v>
      </c>
      <c r="AN43" s="256">
        <v>0</v>
      </c>
      <c r="AO43" s="241">
        <v>0</v>
      </c>
      <c r="AP43" s="674">
        <v>0</v>
      </c>
      <c r="AQ43" s="241">
        <v>0</v>
      </c>
      <c r="AR43" s="241">
        <v>0</v>
      </c>
      <c r="AS43" s="674">
        <v>0</v>
      </c>
      <c r="AT43" s="241">
        <v>0</v>
      </c>
      <c r="AU43" s="241">
        <v>0</v>
      </c>
      <c r="AV43" s="674">
        <v>0</v>
      </c>
      <c r="AW43" s="241">
        <v>0</v>
      </c>
      <c r="AX43" s="241">
        <v>0</v>
      </c>
      <c r="AY43" s="674">
        <v>0</v>
      </c>
      <c r="AZ43" s="241">
        <f t="shared" si="8"/>
        <v>0</v>
      </c>
      <c r="BA43" s="241">
        <f t="shared" si="9"/>
        <v>0</v>
      </c>
      <c r="BB43" s="674">
        <v>0</v>
      </c>
      <c r="BC43" s="241">
        <f t="shared" si="32"/>
        <v>0</v>
      </c>
      <c r="BD43" s="241">
        <f t="shared" si="33"/>
        <v>0</v>
      </c>
      <c r="BE43" s="674">
        <f t="shared" si="34"/>
        <v>0</v>
      </c>
      <c r="BF43" s="241">
        <f t="shared" si="35"/>
        <v>0</v>
      </c>
      <c r="BG43" s="241">
        <f t="shared" si="36"/>
        <v>0</v>
      </c>
      <c r="BH43" s="674">
        <f t="shared" si="37"/>
        <v>0</v>
      </c>
      <c r="BI43" s="241">
        <f t="shared" si="38"/>
        <v>0</v>
      </c>
      <c r="BJ43" s="241">
        <f t="shared" si="39"/>
        <v>0</v>
      </c>
      <c r="BK43" s="674">
        <f t="shared" si="43"/>
        <v>0</v>
      </c>
      <c r="BL43" s="241">
        <f t="shared" si="40"/>
        <v>0</v>
      </c>
      <c r="BM43" s="241">
        <f t="shared" si="40"/>
        <v>0</v>
      </c>
      <c r="BN43" s="674">
        <f t="shared" si="41"/>
        <v>25</v>
      </c>
      <c r="BO43" s="260">
        <f t="shared" si="42"/>
        <v>0</v>
      </c>
      <c r="BP43" s="260">
        <f t="shared" si="42"/>
        <v>0</v>
      </c>
      <c r="BQ43" s="681">
        <f t="shared" si="42"/>
        <v>25</v>
      </c>
      <c r="BR43" s="256">
        <f>'приложение 14'!E46/1.18</f>
        <v>0</v>
      </c>
      <c r="BS43" s="241">
        <f>'приложение 14'!F46/1.18</f>
        <v>0</v>
      </c>
      <c r="BT43" s="241">
        <f>'приложение 14'!G46/1.18</f>
        <v>0</v>
      </c>
      <c r="BU43" s="241">
        <f>'приложение 14'!H46/1.18</f>
        <v>0</v>
      </c>
      <c r="BV43" s="663">
        <f>BR43+BS43+BT43+BU43</f>
        <v>0</v>
      </c>
      <c r="BW43" s="260">
        <f>'1 приложение 1.1'!AE45/1.18</f>
        <v>0</v>
      </c>
      <c r="BX43" s="260">
        <f>'1 приложение 1.1'!AF45/1.18</f>
        <v>0</v>
      </c>
      <c r="BY43" s="260">
        <f>'1 приложение 1.1'!AG45/1.18</f>
        <v>0</v>
      </c>
      <c r="BZ43" s="260">
        <f>'1 приложение 1.1'!AH45/1.18</f>
        <v>15.404824019999998</v>
      </c>
      <c r="CA43" s="261">
        <f t="shared" si="30"/>
        <v>15.404824019999998</v>
      </c>
    </row>
    <row r="44" spans="1:79" s="200" customFormat="1" ht="18.75" customHeight="1">
      <c r="A44" s="169" t="s">
        <v>548</v>
      </c>
      <c r="B44" s="510" t="str">
        <f>'Формат ФСТ'!B40</f>
        <v>Реконструкция РУ-6 кВ РП-1521 ,по адресу: Московская область, мкр.Первомайский, ул.Советская</v>
      </c>
      <c r="C44" s="664">
        <f>'Формат ФСТ'!K40</f>
        <v>0</v>
      </c>
      <c r="D44" s="665">
        <f>'Формат ФСТ'!L40</f>
        <v>0</v>
      </c>
      <c r="E44" s="665">
        <f>'Формат ФСТ'!M40</f>
        <v>0</v>
      </c>
      <c r="F44" s="665">
        <f>'Формат ФСТ'!R40</f>
        <v>0</v>
      </c>
      <c r="G44" s="665">
        <f>'Формат ФСТ'!S40</f>
        <v>0</v>
      </c>
      <c r="H44" s="665">
        <f>'Формат ФСТ'!T40</f>
        <v>0</v>
      </c>
      <c r="I44" s="665">
        <f>'Формат ФСТ'!Y40</f>
        <v>0</v>
      </c>
      <c r="J44" s="665">
        <f>'Формат ФСТ'!Z40</f>
        <v>0</v>
      </c>
      <c r="K44" s="665">
        <f>'Формат ФСТ'!AA40</f>
        <v>0</v>
      </c>
      <c r="L44" s="665">
        <f>'Формат ФСТ'!AF40</f>
        <v>0</v>
      </c>
      <c r="M44" s="665">
        <f>'Формат ФСТ'!AG40</f>
        <v>0</v>
      </c>
      <c r="N44" s="665">
        <f>'Формат ФСТ'!AH40</f>
        <v>0</v>
      </c>
      <c r="O44" s="665">
        <f>'Формат ФСТ'!AM40</f>
        <v>0</v>
      </c>
      <c r="P44" s="665">
        <f>'Формат ФСТ'!AN40</f>
        <v>0</v>
      </c>
      <c r="Q44" s="665">
        <f>'Формат ФСТ'!AO40</f>
        <v>12</v>
      </c>
      <c r="R44" s="665">
        <f t="shared" si="3"/>
        <v>0</v>
      </c>
      <c r="S44" s="663">
        <f t="shared" si="4"/>
        <v>0</v>
      </c>
      <c r="T44" s="663">
        <f t="shared" si="5"/>
        <v>12</v>
      </c>
      <c r="U44" s="784">
        <v>0</v>
      </c>
      <c r="V44" s="241">
        <v>0</v>
      </c>
      <c r="W44" s="241">
        <v>0</v>
      </c>
      <c r="X44" s="241">
        <v>0</v>
      </c>
      <c r="Y44" s="241">
        <v>0</v>
      </c>
      <c r="Z44" s="674">
        <v>0</v>
      </c>
      <c r="AA44" s="241">
        <v>0</v>
      </c>
      <c r="AB44" s="241">
        <v>0</v>
      </c>
      <c r="AC44" s="241">
        <v>0</v>
      </c>
      <c r="AD44" s="241">
        <v>0</v>
      </c>
      <c r="AE44" s="241">
        <v>0</v>
      </c>
      <c r="AF44" s="674">
        <v>0</v>
      </c>
      <c r="AG44" s="241">
        <v>0</v>
      </c>
      <c r="AH44" s="241">
        <v>0</v>
      </c>
      <c r="AI44" s="674">
        <v>12</v>
      </c>
      <c r="AJ44" s="242">
        <v>0</v>
      </c>
      <c r="AK44" s="242">
        <v>0</v>
      </c>
      <c r="AL44" s="241">
        <v>12</v>
      </c>
      <c r="AM44" s="686">
        <f>'Формат ФСТ'!I40/1000</f>
        <v>7.6939243</v>
      </c>
      <c r="AN44" s="256">
        <v>0</v>
      </c>
      <c r="AO44" s="241">
        <v>0</v>
      </c>
      <c r="AP44" s="674">
        <v>0</v>
      </c>
      <c r="AQ44" s="241">
        <v>0</v>
      </c>
      <c r="AR44" s="241">
        <v>0</v>
      </c>
      <c r="AS44" s="674">
        <v>0</v>
      </c>
      <c r="AT44" s="241">
        <v>0</v>
      </c>
      <c r="AU44" s="241">
        <v>0</v>
      </c>
      <c r="AV44" s="674">
        <v>0</v>
      </c>
      <c r="AW44" s="241">
        <v>0</v>
      </c>
      <c r="AX44" s="241">
        <v>0</v>
      </c>
      <c r="AY44" s="674">
        <v>0</v>
      </c>
      <c r="AZ44" s="241">
        <f t="shared" si="8"/>
        <v>0</v>
      </c>
      <c r="BA44" s="241">
        <f t="shared" si="9"/>
        <v>0</v>
      </c>
      <c r="BB44" s="674">
        <v>0</v>
      </c>
      <c r="BC44" s="241">
        <f t="shared" si="32"/>
        <v>0</v>
      </c>
      <c r="BD44" s="241">
        <f t="shared" si="33"/>
        <v>0</v>
      </c>
      <c r="BE44" s="674">
        <f t="shared" si="34"/>
        <v>0</v>
      </c>
      <c r="BF44" s="241">
        <f t="shared" si="35"/>
        <v>0</v>
      </c>
      <c r="BG44" s="241">
        <f t="shared" si="36"/>
        <v>0</v>
      </c>
      <c r="BH44" s="674">
        <f t="shared" si="37"/>
        <v>0</v>
      </c>
      <c r="BI44" s="241">
        <f t="shared" si="38"/>
        <v>0</v>
      </c>
      <c r="BJ44" s="241">
        <f t="shared" si="39"/>
        <v>0</v>
      </c>
      <c r="BK44" s="674">
        <f t="shared" si="43"/>
        <v>0</v>
      </c>
      <c r="BL44" s="241">
        <f aca="true" t="shared" si="44" ref="BL44:BM47">AG44</f>
        <v>0</v>
      </c>
      <c r="BM44" s="241">
        <f t="shared" si="44"/>
        <v>0</v>
      </c>
      <c r="BN44" s="674">
        <f t="shared" si="41"/>
        <v>12</v>
      </c>
      <c r="BO44" s="260">
        <f t="shared" si="42"/>
        <v>0</v>
      </c>
      <c r="BP44" s="260">
        <f t="shared" si="42"/>
        <v>0</v>
      </c>
      <c r="BQ44" s="681">
        <f t="shared" si="42"/>
        <v>12</v>
      </c>
      <c r="BR44" s="256">
        <f>'приложение 14'!E47/1.18</f>
        <v>0</v>
      </c>
      <c r="BS44" s="241">
        <f>'приложение 14'!F47/1.18</f>
        <v>0</v>
      </c>
      <c r="BT44" s="241">
        <f>'приложение 14'!G47/1.18</f>
        <v>0</v>
      </c>
      <c r="BU44" s="241">
        <f>'приложение 14'!H47/1.18</f>
        <v>0</v>
      </c>
      <c r="BV44" s="663">
        <f>BR44+BS44+BT44+BU44</f>
        <v>0</v>
      </c>
      <c r="BW44" s="260">
        <f>'1 приложение 1.1'!AE46/1.18</f>
        <v>0</v>
      </c>
      <c r="BX44" s="260">
        <f>'1 приложение 1.1'!AF46/1.18</f>
        <v>0</v>
      </c>
      <c r="BY44" s="260">
        <f>'1 приложение 1.1'!AG46/1.18</f>
        <v>0</v>
      </c>
      <c r="BZ44" s="260">
        <f>'1 приложение 1.1'!AH46/1.18</f>
        <v>7.693924299999999</v>
      </c>
      <c r="CA44" s="261">
        <f t="shared" si="30"/>
        <v>7.693924299999999</v>
      </c>
    </row>
    <row r="45" spans="1:79" s="200" customFormat="1" ht="18.75" customHeight="1">
      <c r="A45" s="169" t="s">
        <v>578</v>
      </c>
      <c r="B45" s="510" t="str">
        <f>'Формат ФСТ'!B41</f>
        <v>Приобретение высоковольтной лаборатории</v>
      </c>
      <c r="C45" s="664">
        <f>'Формат ФСТ'!K41</f>
        <v>0</v>
      </c>
      <c r="D45" s="665">
        <f>'Формат ФСТ'!L41</f>
        <v>0</v>
      </c>
      <c r="E45" s="665">
        <f>'Формат ФСТ'!M41</f>
        <v>0</v>
      </c>
      <c r="F45" s="665">
        <f>'Формат ФСТ'!R41</f>
        <v>0</v>
      </c>
      <c r="G45" s="665">
        <f>'Формат ФСТ'!S41</f>
        <v>0</v>
      </c>
      <c r="H45" s="665">
        <f>'Формат ФСТ'!T41</f>
        <v>0</v>
      </c>
      <c r="I45" s="665">
        <f>'Формат ФСТ'!Y41</f>
        <v>0</v>
      </c>
      <c r="J45" s="665">
        <f>'Формат ФСТ'!Z41</f>
        <v>0</v>
      </c>
      <c r="K45" s="665">
        <f>'Формат ФСТ'!AA41</f>
        <v>0</v>
      </c>
      <c r="L45" s="665">
        <f>'Формат ФСТ'!AF41</f>
        <v>0</v>
      </c>
      <c r="M45" s="665">
        <f>'Формат ФСТ'!AG41</f>
        <v>0</v>
      </c>
      <c r="N45" s="665">
        <f>'Формат ФСТ'!AH41</f>
        <v>0</v>
      </c>
      <c r="O45" s="665">
        <f>'Формат ФСТ'!AM41</f>
        <v>0</v>
      </c>
      <c r="P45" s="665">
        <f>'Формат ФСТ'!AN41</f>
        <v>0</v>
      </c>
      <c r="Q45" s="665">
        <f>'Формат ФСТ'!AO41</f>
        <v>1</v>
      </c>
      <c r="R45" s="665">
        <f t="shared" si="3"/>
        <v>0</v>
      </c>
      <c r="S45" s="663">
        <f t="shared" si="4"/>
        <v>0</v>
      </c>
      <c r="T45" s="663">
        <f t="shared" si="5"/>
        <v>1</v>
      </c>
      <c r="U45" s="784">
        <v>0</v>
      </c>
      <c r="V45" s="241">
        <v>0</v>
      </c>
      <c r="W45" s="241">
        <v>0</v>
      </c>
      <c r="X45" s="241">
        <v>0</v>
      </c>
      <c r="Y45" s="241">
        <v>0</v>
      </c>
      <c r="Z45" s="674">
        <v>0</v>
      </c>
      <c r="AA45" s="241">
        <v>0</v>
      </c>
      <c r="AB45" s="241">
        <v>0</v>
      </c>
      <c r="AC45" s="241">
        <v>0</v>
      </c>
      <c r="AD45" s="241">
        <v>0</v>
      </c>
      <c r="AE45" s="241">
        <v>0</v>
      </c>
      <c r="AF45" s="674">
        <v>0</v>
      </c>
      <c r="AG45" s="241">
        <v>0</v>
      </c>
      <c r="AH45" s="241">
        <v>0</v>
      </c>
      <c r="AI45" s="674">
        <v>1</v>
      </c>
      <c r="AJ45" s="242">
        <v>0</v>
      </c>
      <c r="AK45" s="242">
        <v>0</v>
      </c>
      <c r="AL45" s="241">
        <v>1</v>
      </c>
      <c r="AM45" s="686">
        <f>'Формат ФСТ'!I41/1000</f>
        <v>14.4</v>
      </c>
      <c r="AN45" s="256">
        <v>0</v>
      </c>
      <c r="AO45" s="241">
        <v>0</v>
      </c>
      <c r="AP45" s="674">
        <v>0</v>
      </c>
      <c r="AQ45" s="241">
        <v>0</v>
      </c>
      <c r="AR45" s="241">
        <v>0</v>
      </c>
      <c r="AS45" s="674">
        <v>0</v>
      </c>
      <c r="AT45" s="241">
        <v>0</v>
      </c>
      <c r="AU45" s="241">
        <v>0</v>
      </c>
      <c r="AV45" s="674">
        <v>0</v>
      </c>
      <c r="AW45" s="241">
        <v>0</v>
      </c>
      <c r="AX45" s="241">
        <v>0</v>
      </c>
      <c r="AY45" s="674">
        <v>0</v>
      </c>
      <c r="AZ45" s="241">
        <f t="shared" si="8"/>
        <v>0</v>
      </c>
      <c r="BA45" s="241">
        <f t="shared" si="9"/>
        <v>0</v>
      </c>
      <c r="BB45" s="674">
        <v>0</v>
      </c>
      <c r="BC45" s="241">
        <f t="shared" si="32"/>
        <v>0</v>
      </c>
      <c r="BD45" s="241">
        <f t="shared" si="33"/>
        <v>0</v>
      </c>
      <c r="BE45" s="674">
        <f t="shared" si="34"/>
        <v>0</v>
      </c>
      <c r="BF45" s="241">
        <f t="shared" si="35"/>
        <v>0</v>
      </c>
      <c r="BG45" s="241">
        <f t="shared" si="36"/>
        <v>0</v>
      </c>
      <c r="BH45" s="674">
        <f t="shared" si="37"/>
        <v>0</v>
      </c>
      <c r="BI45" s="241">
        <f t="shared" si="38"/>
        <v>0</v>
      </c>
      <c r="BJ45" s="241">
        <f t="shared" si="39"/>
        <v>0</v>
      </c>
      <c r="BK45" s="674">
        <f t="shared" si="43"/>
        <v>0</v>
      </c>
      <c r="BL45" s="241">
        <f t="shared" si="44"/>
        <v>0</v>
      </c>
      <c r="BM45" s="241">
        <f t="shared" si="44"/>
        <v>0</v>
      </c>
      <c r="BN45" s="674">
        <f t="shared" si="41"/>
        <v>1</v>
      </c>
      <c r="BO45" s="260">
        <f t="shared" si="42"/>
        <v>0</v>
      </c>
      <c r="BP45" s="260">
        <f t="shared" si="42"/>
        <v>0</v>
      </c>
      <c r="BQ45" s="681">
        <f t="shared" si="42"/>
        <v>1</v>
      </c>
      <c r="BR45" s="256">
        <f>'приложение 14'!E48/1.18</f>
        <v>0</v>
      </c>
      <c r="BS45" s="241">
        <f>'приложение 14'!F48/1.18</f>
        <v>0</v>
      </c>
      <c r="BT45" s="241">
        <f>'приложение 14'!G48/1.18</f>
        <v>0</v>
      </c>
      <c r="BU45" s="241">
        <f>'приложение 14'!H48/1.18</f>
        <v>0</v>
      </c>
      <c r="BV45" s="663">
        <f>BR45+BS45+BT45+BU45</f>
        <v>0</v>
      </c>
      <c r="BW45" s="260">
        <f>'1 приложение 1.1'!AE47/1.18</f>
        <v>0</v>
      </c>
      <c r="BX45" s="260">
        <f>'1 приложение 1.1'!AF47/1.18</f>
        <v>0</v>
      </c>
      <c r="BY45" s="260">
        <f>'1 приложение 1.1'!AG47/1.18</f>
        <v>0</v>
      </c>
      <c r="BZ45" s="260">
        <f>'1 приложение 1.1'!AH47/1.18</f>
        <v>14.400000000000002</v>
      </c>
      <c r="CA45" s="261">
        <f t="shared" si="30"/>
        <v>14.400000000000002</v>
      </c>
    </row>
    <row r="46" spans="1:79" s="200" customFormat="1" ht="18.75" customHeight="1">
      <c r="A46" s="169" t="s">
        <v>579</v>
      </c>
      <c r="B46" s="510" t="str">
        <f>'Формат ФСТ'!B42</f>
        <v>Приобретение автобуса ПАЗ-32053</v>
      </c>
      <c r="C46" s="664">
        <f>'Формат ФСТ'!K42</f>
        <v>0</v>
      </c>
      <c r="D46" s="665">
        <f>'Формат ФСТ'!L42</f>
        <v>0</v>
      </c>
      <c r="E46" s="665">
        <f>'Формат ФСТ'!M42</f>
        <v>0</v>
      </c>
      <c r="F46" s="665">
        <f>'Формат ФСТ'!R42</f>
        <v>0</v>
      </c>
      <c r="G46" s="665">
        <f>'Формат ФСТ'!S42</f>
        <v>0</v>
      </c>
      <c r="H46" s="665">
        <f>'Формат ФСТ'!T42</f>
        <v>0</v>
      </c>
      <c r="I46" s="665">
        <f>'Формат ФСТ'!Y42</f>
        <v>0</v>
      </c>
      <c r="J46" s="665">
        <f>'Формат ФСТ'!Z42</f>
        <v>0</v>
      </c>
      <c r="K46" s="665">
        <f>'Формат ФСТ'!AA42</f>
        <v>0</v>
      </c>
      <c r="L46" s="665">
        <f>'Формат ФСТ'!AF42</f>
        <v>0</v>
      </c>
      <c r="M46" s="665">
        <f>'Формат ФСТ'!AG42</f>
        <v>0</v>
      </c>
      <c r="N46" s="665">
        <f>'Формат ФСТ'!AH42</f>
        <v>0</v>
      </c>
      <c r="O46" s="665">
        <f>'Формат ФСТ'!AM42</f>
        <v>0</v>
      </c>
      <c r="P46" s="665">
        <f>'Формат ФСТ'!AN42</f>
        <v>0</v>
      </c>
      <c r="Q46" s="665">
        <f>'Формат ФСТ'!AO42</f>
        <v>1</v>
      </c>
      <c r="R46" s="665">
        <f t="shared" si="3"/>
        <v>0</v>
      </c>
      <c r="S46" s="663">
        <f t="shared" si="4"/>
        <v>0</v>
      </c>
      <c r="T46" s="663">
        <f t="shared" si="5"/>
        <v>1</v>
      </c>
      <c r="U46" s="784">
        <v>0</v>
      </c>
      <c r="V46" s="241">
        <v>0</v>
      </c>
      <c r="W46" s="241">
        <v>0</v>
      </c>
      <c r="X46" s="241">
        <v>0</v>
      </c>
      <c r="Y46" s="241">
        <v>0</v>
      </c>
      <c r="Z46" s="674">
        <v>0</v>
      </c>
      <c r="AA46" s="241">
        <v>0</v>
      </c>
      <c r="AB46" s="241">
        <v>0</v>
      </c>
      <c r="AC46" s="241">
        <v>0</v>
      </c>
      <c r="AD46" s="241">
        <v>0</v>
      </c>
      <c r="AE46" s="241">
        <v>0</v>
      </c>
      <c r="AF46" s="674">
        <v>0</v>
      </c>
      <c r="AG46" s="241">
        <v>0</v>
      </c>
      <c r="AH46" s="241">
        <v>0</v>
      </c>
      <c r="AI46" s="674">
        <v>1</v>
      </c>
      <c r="AJ46" s="242">
        <v>0</v>
      </c>
      <c r="AK46" s="242">
        <v>0</v>
      </c>
      <c r="AL46" s="241">
        <v>1</v>
      </c>
      <c r="AM46" s="686">
        <f>'Формат ФСТ'!I42/1000</f>
        <v>1.1864400000000002</v>
      </c>
      <c r="AN46" s="256">
        <v>0</v>
      </c>
      <c r="AO46" s="241">
        <v>0</v>
      </c>
      <c r="AP46" s="674">
        <v>0</v>
      </c>
      <c r="AQ46" s="241">
        <v>0</v>
      </c>
      <c r="AR46" s="241">
        <v>0</v>
      </c>
      <c r="AS46" s="674">
        <v>0</v>
      </c>
      <c r="AT46" s="241">
        <v>0</v>
      </c>
      <c r="AU46" s="241">
        <v>0</v>
      </c>
      <c r="AV46" s="674">
        <v>0</v>
      </c>
      <c r="AW46" s="241">
        <v>0</v>
      </c>
      <c r="AX46" s="241">
        <v>0</v>
      </c>
      <c r="AY46" s="674">
        <v>0</v>
      </c>
      <c r="AZ46" s="241">
        <f t="shared" si="8"/>
        <v>0</v>
      </c>
      <c r="BA46" s="241">
        <f t="shared" si="9"/>
        <v>0</v>
      </c>
      <c r="BB46" s="674">
        <v>0</v>
      </c>
      <c r="BC46" s="241">
        <f t="shared" si="32"/>
        <v>0</v>
      </c>
      <c r="BD46" s="241">
        <f t="shared" si="33"/>
        <v>0</v>
      </c>
      <c r="BE46" s="674">
        <f t="shared" si="34"/>
        <v>0</v>
      </c>
      <c r="BF46" s="241">
        <f t="shared" si="35"/>
        <v>0</v>
      </c>
      <c r="BG46" s="241">
        <f t="shared" si="36"/>
        <v>0</v>
      </c>
      <c r="BH46" s="674">
        <f t="shared" si="37"/>
        <v>0</v>
      </c>
      <c r="BI46" s="241">
        <f t="shared" si="38"/>
        <v>0</v>
      </c>
      <c r="BJ46" s="241">
        <f t="shared" si="39"/>
        <v>0</v>
      </c>
      <c r="BK46" s="674">
        <f t="shared" si="43"/>
        <v>0</v>
      </c>
      <c r="BL46" s="241">
        <f t="shared" si="44"/>
        <v>0</v>
      </c>
      <c r="BM46" s="241">
        <f t="shared" si="44"/>
        <v>0</v>
      </c>
      <c r="BN46" s="674">
        <f t="shared" si="41"/>
        <v>1</v>
      </c>
      <c r="BO46" s="260">
        <f t="shared" si="42"/>
        <v>0</v>
      </c>
      <c r="BP46" s="260">
        <f t="shared" si="42"/>
        <v>0</v>
      </c>
      <c r="BQ46" s="681">
        <f t="shared" si="42"/>
        <v>1</v>
      </c>
      <c r="BR46" s="256">
        <f>'приложение 14'!E49/1.18</f>
        <v>0</v>
      </c>
      <c r="BS46" s="241">
        <f>'приложение 14'!F49/1.18</f>
        <v>0</v>
      </c>
      <c r="BT46" s="241">
        <f>'приложение 14'!G49/1.18</f>
        <v>0</v>
      </c>
      <c r="BU46" s="241">
        <f>'приложение 14'!H49/1.18</f>
        <v>0</v>
      </c>
      <c r="BV46" s="663">
        <f>BR46+BS46+BT46+BU46</f>
        <v>0</v>
      </c>
      <c r="BW46" s="260">
        <f>'1 приложение 1.1'!AE48/1.18</f>
        <v>0</v>
      </c>
      <c r="BX46" s="260">
        <f>'1 приложение 1.1'!AF48/1.18</f>
        <v>0</v>
      </c>
      <c r="BY46" s="260">
        <f>'1 приложение 1.1'!AG48/1.18</f>
        <v>0</v>
      </c>
      <c r="BZ46" s="260">
        <f>'1 приложение 1.1'!AH48/1.18</f>
        <v>1.1864400000000002</v>
      </c>
      <c r="CA46" s="261">
        <f t="shared" si="30"/>
        <v>1.1864400000000002</v>
      </c>
    </row>
    <row r="47" spans="1:79" s="200" customFormat="1" ht="18" customHeight="1">
      <c r="A47" s="169" t="s">
        <v>580</v>
      </c>
      <c r="B47" s="510" t="str">
        <f>'Формат ФСТ'!B43</f>
        <v>Приобретение ГАЗ 2752</v>
      </c>
      <c r="C47" s="664">
        <f>'Формат ФСТ'!K43</f>
        <v>0</v>
      </c>
      <c r="D47" s="665">
        <f>'Формат ФСТ'!L43</f>
        <v>0</v>
      </c>
      <c r="E47" s="665">
        <f>'Формат ФСТ'!M43</f>
        <v>0</v>
      </c>
      <c r="F47" s="665">
        <f>'Формат ФСТ'!R43</f>
        <v>0</v>
      </c>
      <c r="G47" s="665">
        <f>'Формат ФСТ'!S43</f>
        <v>0</v>
      </c>
      <c r="H47" s="665">
        <f>'Формат ФСТ'!T43</f>
        <v>0</v>
      </c>
      <c r="I47" s="665">
        <f>'Формат ФСТ'!Y43</f>
        <v>0</v>
      </c>
      <c r="J47" s="665">
        <f>'Формат ФСТ'!Z43</f>
        <v>0</v>
      </c>
      <c r="K47" s="665">
        <f>'Формат ФСТ'!AA43</f>
        <v>0</v>
      </c>
      <c r="L47" s="665">
        <f>'Формат ФСТ'!AF43</f>
        <v>0</v>
      </c>
      <c r="M47" s="665">
        <f>'Формат ФСТ'!AG43</f>
        <v>0</v>
      </c>
      <c r="N47" s="665">
        <f>'Формат ФСТ'!AH43</f>
        <v>0</v>
      </c>
      <c r="O47" s="665">
        <f>'Формат ФСТ'!AM43</f>
        <v>0</v>
      </c>
      <c r="P47" s="665">
        <f>'Формат ФСТ'!AN43</f>
        <v>0</v>
      </c>
      <c r="Q47" s="665">
        <f>'Формат ФСТ'!AO43</f>
        <v>1</v>
      </c>
      <c r="R47" s="665">
        <f t="shared" si="3"/>
        <v>0</v>
      </c>
      <c r="S47" s="663">
        <f t="shared" si="4"/>
        <v>0</v>
      </c>
      <c r="T47" s="663">
        <f t="shared" si="5"/>
        <v>1</v>
      </c>
      <c r="U47" s="784">
        <v>0</v>
      </c>
      <c r="V47" s="241">
        <v>0</v>
      </c>
      <c r="W47" s="241">
        <v>0</v>
      </c>
      <c r="X47" s="241">
        <v>0</v>
      </c>
      <c r="Y47" s="241">
        <v>0</v>
      </c>
      <c r="Z47" s="674">
        <v>0</v>
      </c>
      <c r="AA47" s="241">
        <v>0</v>
      </c>
      <c r="AB47" s="241">
        <v>0</v>
      </c>
      <c r="AC47" s="241">
        <v>0</v>
      </c>
      <c r="AD47" s="241">
        <v>0</v>
      </c>
      <c r="AE47" s="241">
        <v>0</v>
      </c>
      <c r="AF47" s="674">
        <v>0</v>
      </c>
      <c r="AG47" s="241">
        <v>0</v>
      </c>
      <c r="AH47" s="241">
        <v>0</v>
      </c>
      <c r="AI47" s="674">
        <v>1</v>
      </c>
      <c r="AJ47" s="242">
        <v>0</v>
      </c>
      <c r="AK47" s="242">
        <v>0</v>
      </c>
      <c r="AL47" s="241">
        <v>1</v>
      </c>
      <c r="AM47" s="686">
        <f>'Формат ФСТ'!I43/1000</f>
        <v>0.69831</v>
      </c>
      <c r="AN47" s="256">
        <v>0</v>
      </c>
      <c r="AO47" s="241">
        <v>0</v>
      </c>
      <c r="AP47" s="674">
        <v>0</v>
      </c>
      <c r="AQ47" s="241">
        <v>0</v>
      </c>
      <c r="AR47" s="241">
        <v>0</v>
      </c>
      <c r="AS47" s="674">
        <v>0</v>
      </c>
      <c r="AT47" s="241">
        <v>0</v>
      </c>
      <c r="AU47" s="241">
        <v>0</v>
      </c>
      <c r="AV47" s="674">
        <v>0</v>
      </c>
      <c r="AW47" s="241">
        <v>0</v>
      </c>
      <c r="AX47" s="241">
        <v>0</v>
      </c>
      <c r="AY47" s="674">
        <v>0</v>
      </c>
      <c r="AZ47" s="241">
        <f t="shared" si="8"/>
        <v>0</v>
      </c>
      <c r="BA47" s="241">
        <f t="shared" si="9"/>
        <v>0</v>
      </c>
      <c r="BB47" s="674">
        <v>0</v>
      </c>
      <c r="BC47" s="241">
        <f t="shared" si="32"/>
        <v>0</v>
      </c>
      <c r="BD47" s="241">
        <f t="shared" si="33"/>
        <v>0</v>
      </c>
      <c r="BE47" s="674">
        <f t="shared" si="34"/>
        <v>0</v>
      </c>
      <c r="BF47" s="241">
        <f t="shared" si="35"/>
        <v>0</v>
      </c>
      <c r="BG47" s="241">
        <f t="shared" si="36"/>
        <v>0</v>
      </c>
      <c r="BH47" s="674">
        <f t="shared" si="37"/>
        <v>0</v>
      </c>
      <c r="BI47" s="241">
        <f t="shared" si="38"/>
        <v>0</v>
      </c>
      <c r="BJ47" s="241">
        <f t="shared" si="39"/>
        <v>0</v>
      </c>
      <c r="BK47" s="674">
        <f t="shared" si="43"/>
        <v>0</v>
      </c>
      <c r="BL47" s="241">
        <f t="shared" si="44"/>
        <v>0</v>
      </c>
      <c r="BM47" s="241">
        <f t="shared" si="44"/>
        <v>0</v>
      </c>
      <c r="BN47" s="674">
        <f t="shared" si="41"/>
        <v>1</v>
      </c>
      <c r="BO47" s="260">
        <f t="shared" si="42"/>
        <v>0</v>
      </c>
      <c r="BP47" s="260">
        <f t="shared" si="42"/>
        <v>0</v>
      </c>
      <c r="BQ47" s="681">
        <f t="shared" si="42"/>
        <v>1</v>
      </c>
      <c r="BR47" s="256">
        <f>'приложение 14'!E50/1.18</f>
        <v>0</v>
      </c>
      <c r="BS47" s="241">
        <f>'приложение 14'!F50/1.18</f>
        <v>0</v>
      </c>
      <c r="BT47" s="241">
        <f>'приложение 14'!G50/1.18</f>
        <v>0</v>
      </c>
      <c r="BU47" s="241">
        <f>'приложение 14'!H50/1.18</f>
        <v>0</v>
      </c>
      <c r="BV47" s="663">
        <f>BR47+BS47+BT47+BU47</f>
        <v>0</v>
      </c>
      <c r="BW47" s="260">
        <f>'1 приложение 1.1'!AE49/1.18</f>
        <v>0</v>
      </c>
      <c r="BX47" s="260">
        <f>'1 приложение 1.1'!AF49/1.18</f>
        <v>0</v>
      </c>
      <c r="BY47" s="260">
        <f>'1 приложение 1.1'!AG49/1.18</f>
        <v>0</v>
      </c>
      <c r="BZ47" s="260">
        <f>'1 приложение 1.1'!AH49/1.18</f>
        <v>0.69831</v>
      </c>
      <c r="CA47" s="261">
        <f t="shared" si="30"/>
        <v>0.69831</v>
      </c>
    </row>
    <row r="48" spans="1:79" s="200" customFormat="1" ht="24" customHeight="1">
      <c r="A48" s="169" t="s">
        <v>581</v>
      </c>
      <c r="B48" s="510" t="str">
        <f>'Формат ФСТ'!B44</f>
        <v>Приобретение МАЗ-5340В3</v>
      </c>
      <c r="C48" s="664">
        <f>'Формат ФСТ'!K44</f>
        <v>0</v>
      </c>
      <c r="D48" s="665">
        <f>'Формат ФСТ'!L44</f>
        <v>0</v>
      </c>
      <c r="E48" s="665">
        <f>'Формат ФСТ'!M44</f>
        <v>0</v>
      </c>
      <c r="F48" s="665">
        <f>'Формат ФСТ'!R44</f>
        <v>0</v>
      </c>
      <c r="G48" s="665">
        <f>'Формат ФСТ'!S44</f>
        <v>0</v>
      </c>
      <c r="H48" s="665">
        <f>'Формат ФСТ'!T44</f>
        <v>0</v>
      </c>
      <c r="I48" s="665">
        <f>'Формат ФСТ'!Y44</f>
        <v>0</v>
      </c>
      <c r="J48" s="665">
        <f>'Формат ФСТ'!Z44</f>
        <v>0</v>
      </c>
      <c r="K48" s="665">
        <f>'Формат ФСТ'!AA44</f>
        <v>0</v>
      </c>
      <c r="L48" s="665">
        <f>'Формат ФСТ'!AF44</f>
        <v>0</v>
      </c>
      <c r="M48" s="665">
        <f>'Формат ФСТ'!AG44</f>
        <v>0</v>
      </c>
      <c r="N48" s="665">
        <f>'Формат ФСТ'!AH44</f>
        <v>0</v>
      </c>
      <c r="O48" s="665">
        <f>'Формат ФСТ'!AM44</f>
        <v>0</v>
      </c>
      <c r="P48" s="665">
        <f>'Формат ФСТ'!AN44</f>
        <v>0</v>
      </c>
      <c r="Q48" s="665">
        <f>'Формат ФСТ'!AO44</f>
        <v>1</v>
      </c>
      <c r="R48" s="665">
        <f t="shared" si="3"/>
        <v>0</v>
      </c>
      <c r="S48" s="663">
        <f t="shared" si="4"/>
        <v>0</v>
      </c>
      <c r="T48" s="663">
        <f t="shared" si="5"/>
        <v>1</v>
      </c>
      <c r="U48" s="784">
        <v>0</v>
      </c>
      <c r="V48" s="241">
        <v>0</v>
      </c>
      <c r="W48" s="241">
        <v>0</v>
      </c>
      <c r="X48" s="241">
        <v>0</v>
      </c>
      <c r="Y48" s="241">
        <v>0</v>
      </c>
      <c r="Z48" s="674">
        <v>0</v>
      </c>
      <c r="AA48" s="241">
        <v>0</v>
      </c>
      <c r="AB48" s="241">
        <v>0</v>
      </c>
      <c r="AC48" s="241">
        <v>0</v>
      </c>
      <c r="AD48" s="241">
        <v>0</v>
      </c>
      <c r="AE48" s="241">
        <v>0</v>
      </c>
      <c r="AF48" s="674">
        <v>0</v>
      </c>
      <c r="AG48" s="241">
        <v>0</v>
      </c>
      <c r="AH48" s="241">
        <v>0</v>
      </c>
      <c r="AI48" s="674">
        <v>1</v>
      </c>
      <c r="AJ48" s="242">
        <v>0</v>
      </c>
      <c r="AK48" s="242">
        <v>0</v>
      </c>
      <c r="AL48" s="241">
        <v>1</v>
      </c>
      <c r="AM48" s="686">
        <f>'Формат ФСТ'!I44/1000</f>
        <v>1.9491500000000002</v>
      </c>
      <c r="AN48" s="256">
        <v>0</v>
      </c>
      <c r="AO48" s="241">
        <v>0</v>
      </c>
      <c r="AP48" s="674">
        <v>0</v>
      </c>
      <c r="AQ48" s="241">
        <v>0</v>
      </c>
      <c r="AR48" s="241">
        <v>0</v>
      </c>
      <c r="AS48" s="674">
        <v>0</v>
      </c>
      <c r="AT48" s="241">
        <v>0</v>
      </c>
      <c r="AU48" s="241">
        <v>0</v>
      </c>
      <c r="AV48" s="674">
        <v>0</v>
      </c>
      <c r="AW48" s="241">
        <v>0</v>
      </c>
      <c r="AX48" s="241">
        <v>0</v>
      </c>
      <c r="AY48" s="674">
        <f>W48</f>
        <v>0</v>
      </c>
      <c r="AZ48" s="241">
        <f t="shared" si="8"/>
        <v>0</v>
      </c>
      <c r="BA48" s="241">
        <f t="shared" si="9"/>
        <v>0</v>
      </c>
      <c r="BB48" s="674">
        <f t="shared" si="10"/>
        <v>0</v>
      </c>
      <c r="BC48" s="241">
        <f t="shared" si="32"/>
        <v>0</v>
      </c>
      <c r="BD48" s="241">
        <f t="shared" si="33"/>
        <v>0</v>
      </c>
      <c r="BE48" s="674">
        <f t="shared" si="34"/>
        <v>0</v>
      </c>
      <c r="BF48" s="241">
        <f t="shared" si="35"/>
        <v>0</v>
      </c>
      <c r="BG48" s="241">
        <f t="shared" si="36"/>
        <v>0</v>
      </c>
      <c r="BH48" s="674">
        <f t="shared" si="37"/>
        <v>0</v>
      </c>
      <c r="BI48" s="241">
        <f t="shared" si="38"/>
        <v>0</v>
      </c>
      <c r="BJ48" s="241">
        <f t="shared" si="39"/>
        <v>0</v>
      </c>
      <c r="BK48" s="674">
        <f t="shared" si="43"/>
        <v>0</v>
      </c>
      <c r="BL48" s="241">
        <f aca="true" t="shared" si="45" ref="BL48:BM51">AG48</f>
        <v>0</v>
      </c>
      <c r="BM48" s="241">
        <f t="shared" si="45"/>
        <v>0</v>
      </c>
      <c r="BN48" s="674">
        <f t="shared" si="41"/>
        <v>1</v>
      </c>
      <c r="BO48" s="260">
        <f t="shared" si="42"/>
        <v>0</v>
      </c>
      <c r="BP48" s="260">
        <f t="shared" si="42"/>
        <v>0</v>
      </c>
      <c r="BQ48" s="681">
        <f t="shared" si="42"/>
        <v>1</v>
      </c>
      <c r="BR48" s="256">
        <f>'приложение 14'!E51/1.18</f>
        <v>0</v>
      </c>
      <c r="BS48" s="241">
        <f>'приложение 14'!F51/1.18</f>
        <v>0</v>
      </c>
      <c r="BT48" s="241">
        <f>'приложение 14'!G51/1.18</f>
        <v>0</v>
      </c>
      <c r="BU48" s="241">
        <f>'приложение 14'!H51/1.18</f>
        <v>0</v>
      </c>
      <c r="BV48" s="663">
        <f t="shared" si="31"/>
        <v>0</v>
      </c>
      <c r="BW48" s="260">
        <f>'1 приложение 1.1'!AE50/1.18</f>
        <v>0</v>
      </c>
      <c r="BX48" s="260">
        <f>'1 приложение 1.1'!AF50/1.18</f>
        <v>0</v>
      </c>
      <c r="BY48" s="260">
        <f>'1 приложение 1.1'!AG50/1.18</f>
        <v>0</v>
      </c>
      <c r="BZ48" s="260">
        <f>'1 приложение 1.1'!AH50/1.18</f>
        <v>1.94915</v>
      </c>
      <c r="CA48" s="261">
        <f t="shared" si="30"/>
        <v>1.94915</v>
      </c>
    </row>
    <row r="49" spans="1:79" s="637" customFormat="1" ht="21" customHeight="1">
      <c r="A49" s="169" t="s">
        <v>582</v>
      </c>
      <c r="B49" s="510" t="str">
        <f>'Формат ФСТ'!B45</f>
        <v>Приобретение автоподъемника АПТ-18 на ГАЗ-3309</v>
      </c>
      <c r="C49" s="664">
        <f>'Формат ФСТ'!K45</f>
        <v>0</v>
      </c>
      <c r="D49" s="665">
        <f>'Формат ФСТ'!L45</f>
        <v>0</v>
      </c>
      <c r="E49" s="665">
        <f>'Формат ФСТ'!M45</f>
        <v>0</v>
      </c>
      <c r="F49" s="665">
        <f>'Формат ФСТ'!R45</f>
        <v>0</v>
      </c>
      <c r="G49" s="665">
        <f>'Формат ФСТ'!S45</f>
        <v>0</v>
      </c>
      <c r="H49" s="665">
        <f>'Формат ФСТ'!T45</f>
        <v>0</v>
      </c>
      <c r="I49" s="665">
        <f>'Формат ФСТ'!Y45</f>
        <v>0</v>
      </c>
      <c r="J49" s="665">
        <f>'Формат ФСТ'!Z45</f>
        <v>0</v>
      </c>
      <c r="K49" s="665">
        <f>'Формат ФСТ'!AA45</f>
        <v>0</v>
      </c>
      <c r="L49" s="665">
        <f>'Формат ФСТ'!AF45</f>
        <v>0</v>
      </c>
      <c r="M49" s="665">
        <f>'Формат ФСТ'!AG45</f>
        <v>0</v>
      </c>
      <c r="N49" s="665">
        <f>'Формат ФСТ'!AH45</f>
        <v>0</v>
      </c>
      <c r="O49" s="665">
        <f>'Формат ФСТ'!AM45</f>
        <v>0</v>
      </c>
      <c r="P49" s="665">
        <f>'Формат ФСТ'!AN45</f>
        <v>0</v>
      </c>
      <c r="Q49" s="665">
        <f>'Формат ФСТ'!AO45</f>
        <v>1</v>
      </c>
      <c r="R49" s="665">
        <f t="shared" si="3"/>
        <v>0</v>
      </c>
      <c r="S49" s="663">
        <f t="shared" si="4"/>
        <v>0</v>
      </c>
      <c r="T49" s="663">
        <f t="shared" si="5"/>
        <v>1</v>
      </c>
      <c r="U49" s="784">
        <v>0</v>
      </c>
      <c r="V49" s="241">
        <v>0</v>
      </c>
      <c r="W49" s="241">
        <v>0</v>
      </c>
      <c r="X49" s="241">
        <v>0</v>
      </c>
      <c r="Y49" s="241">
        <v>0</v>
      </c>
      <c r="Z49" s="674">
        <v>0</v>
      </c>
      <c r="AA49" s="241">
        <v>0</v>
      </c>
      <c r="AB49" s="241">
        <v>0</v>
      </c>
      <c r="AC49" s="241">
        <v>0</v>
      </c>
      <c r="AD49" s="241">
        <v>0</v>
      </c>
      <c r="AE49" s="241">
        <v>0</v>
      </c>
      <c r="AF49" s="674">
        <v>0</v>
      </c>
      <c r="AG49" s="241">
        <v>0</v>
      </c>
      <c r="AH49" s="241">
        <v>0</v>
      </c>
      <c r="AI49" s="674">
        <v>1</v>
      </c>
      <c r="AJ49" s="242">
        <v>0</v>
      </c>
      <c r="AK49" s="242">
        <v>0</v>
      </c>
      <c r="AL49" s="241">
        <v>1</v>
      </c>
      <c r="AM49" s="686">
        <f>'Формат ФСТ'!I45/1000</f>
        <v>2.58475</v>
      </c>
      <c r="AN49" s="256">
        <v>0</v>
      </c>
      <c r="AO49" s="241">
        <v>0</v>
      </c>
      <c r="AP49" s="674">
        <v>0</v>
      </c>
      <c r="AQ49" s="241">
        <v>0</v>
      </c>
      <c r="AR49" s="241">
        <v>0</v>
      </c>
      <c r="AS49" s="674">
        <v>0</v>
      </c>
      <c r="AT49" s="241">
        <v>0</v>
      </c>
      <c r="AU49" s="241">
        <v>0</v>
      </c>
      <c r="AV49" s="674">
        <v>0</v>
      </c>
      <c r="AW49" s="241">
        <v>0</v>
      </c>
      <c r="AX49" s="241">
        <v>0</v>
      </c>
      <c r="AY49" s="674">
        <f>W49</f>
        <v>0</v>
      </c>
      <c r="AZ49" s="241">
        <f t="shared" si="8"/>
        <v>0</v>
      </c>
      <c r="BA49" s="241">
        <f t="shared" si="9"/>
        <v>0</v>
      </c>
      <c r="BB49" s="674">
        <f t="shared" si="10"/>
        <v>0</v>
      </c>
      <c r="BC49" s="241">
        <f t="shared" si="32"/>
        <v>0</v>
      </c>
      <c r="BD49" s="241">
        <f t="shared" si="33"/>
        <v>0</v>
      </c>
      <c r="BE49" s="674">
        <f t="shared" si="34"/>
        <v>0</v>
      </c>
      <c r="BF49" s="241">
        <f t="shared" si="35"/>
        <v>0</v>
      </c>
      <c r="BG49" s="241">
        <f t="shared" si="36"/>
        <v>0</v>
      </c>
      <c r="BH49" s="674">
        <f t="shared" si="37"/>
        <v>0</v>
      </c>
      <c r="BI49" s="241">
        <f t="shared" si="38"/>
        <v>0</v>
      </c>
      <c r="BJ49" s="241">
        <f t="shared" si="39"/>
        <v>0</v>
      </c>
      <c r="BK49" s="674">
        <f t="shared" si="43"/>
        <v>0</v>
      </c>
      <c r="BL49" s="241">
        <f t="shared" si="45"/>
        <v>0</v>
      </c>
      <c r="BM49" s="241">
        <f t="shared" si="45"/>
        <v>0</v>
      </c>
      <c r="BN49" s="674">
        <f t="shared" si="41"/>
        <v>1</v>
      </c>
      <c r="BO49" s="260">
        <f t="shared" si="23"/>
        <v>0</v>
      </c>
      <c r="BP49" s="260">
        <f aca="true" t="shared" si="46" ref="BP49:BQ52">BA49+BD49+BG49+BJ49+BM49</f>
        <v>0</v>
      </c>
      <c r="BQ49" s="681">
        <f t="shared" si="46"/>
        <v>1</v>
      </c>
      <c r="BR49" s="256">
        <f>'приложение 14'!E52/1.18</f>
        <v>0</v>
      </c>
      <c r="BS49" s="241">
        <f>'приложение 14'!F52/1.18</f>
        <v>0</v>
      </c>
      <c r="BT49" s="241">
        <f>'приложение 14'!G52/1.18</f>
        <v>0</v>
      </c>
      <c r="BU49" s="241">
        <f>'приложение 14'!H52/1.18</f>
        <v>0</v>
      </c>
      <c r="BV49" s="663">
        <f t="shared" si="31"/>
        <v>0</v>
      </c>
      <c r="BW49" s="260">
        <f>'1 приложение 1.1'!AE51/1.18</f>
        <v>0</v>
      </c>
      <c r="BX49" s="260">
        <f>'1 приложение 1.1'!AF51/1.18</f>
        <v>0</v>
      </c>
      <c r="BY49" s="260">
        <f>'1 приложение 1.1'!AG51/1.18</f>
        <v>0</v>
      </c>
      <c r="BZ49" s="260">
        <f>'1 приложение 1.1'!AH51/1.18</f>
        <v>2.58475</v>
      </c>
      <c r="CA49" s="261">
        <f t="shared" si="30"/>
        <v>2.58475</v>
      </c>
    </row>
    <row r="50" spans="1:79" s="637" customFormat="1" ht="17.25" customHeight="1">
      <c r="A50" s="169" t="s">
        <v>583</v>
      </c>
      <c r="B50" s="510" t="str">
        <f>'Формат ФСТ'!B46</f>
        <v>Приобретение LADA KALINA 21941</v>
      </c>
      <c r="C50" s="664">
        <f>'Формат ФСТ'!K46</f>
        <v>0</v>
      </c>
      <c r="D50" s="665">
        <f>'Формат ФСТ'!L46</f>
        <v>0</v>
      </c>
      <c r="E50" s="665">
        <f>'Формат ФСТ'!M46</f>
        <v>0</v>
      </c>
      <c r="F50" s="665">
        <f>'Формат ФСТ'!R46</f>
        <v>0</v>
      </c>
      <c r="G50" s="665">
        <f>'Формат ФСТ'!S46</f>
        <v>0</v>
      </c>
      <c r="H50" s="665">
        <f>'Формат ФСТ'!T46</f>
        <v>0</v>
      </c>
      <c r="I50" s="665">
        <f>'Формат ФСТ'!Y46</f>
        <v>0</v>
      </c>
      <c r="J50" s="665">
        <f>'Формат ФСТ'!Z46</f>
        <v>0</v>
      </c>
      <c r="K50" s="665">
        <f>'Формат ФСТ'!AA46</f>
        <v>0</v>
      </c>
      <c r="L50" s="665">
        <f>'Формат ФСТ'!AF46</f>
        <v>0</v>
      </c>
      <c r="M50" s="665">
        <f>'Формат ФСТ'!AG46</f>
        <v>0</v>
      </c>
      <c r="N50" s="665">
        <f>'Формат ФСТ'!AH46</f>
        <v>0</v>
      </c>
      <c r="O50" s="665">
        <f>'Формат ФСТ'!AM46</f>
        <v>0</v>
      </c>
      <c r="P50" s="665">
        <f>'Формат ФСТ'!AN46</f>
        <v>0</v>
      </c>
      <c r="Q50" s="665">
        <f>'Формат ФСТ'!AO46</f>
        <v>2</v>
      </c>
      <c r="R50" s="665">
        <f t="shared" si="3"/>
        <v>0</v>
      </c>
      <c r="S50" s="663">
        <f t="shared" si="4"/>
        <v>0</v>
      </c>
      <c r="T50" s="663">
        <f t="shared" si="5"/>
        <v>2</v>
      </c>
      <c r="U50" s="784">
        <v>0</v>
      </c>
      <c r="V50" s="241">
        <v>0</v>
      </c>
      <c r="W50" s="241">
        <v>0</v>
      </c>
      <c r="X50" s="241">
        <v>0</v>
      </c>
      <c r="Y50" s="241">
        <v>0</v>
      </c>
      <c r="Z50" s="674">
        <v>0</v>
      </c>
      <c r="AA50" s="241">
        <v>0</v>
      </c>
      <c r="AB50" s="241">
        <v>0</v>
      </c>
      <c r="AC50" s="241">
        <v>0</v>
      </c>
      <c r="AD50" s="241">
        <v>0</v>
      </c>
      <c r="AE50" s="241">
        <v>0</v>
      </c>
      <c r="AF50" s="674">
        <v>0</v>
      </c>
      <c r="AG50" s="241">
        <v>0</v>
      </c>
      <c r="AH50" s="241">
        <v>0</v>
      </c>
      <c r="AI50" s="674">
        <v>2</v>
      </c>
      <c r="AJ50" s="242">
        <v>0</v>
      </c>
      <c r="AK50" s="242">
        <v>0</v>
      </c>
      <c r="AL50" s="241">
        <v>2</v>
      </c>
      <c r="AM50" s="686">
        <f>'Формат ФСТ'!I46/1000</f>
        <v>0.79831</v>
      </c>
      <c r="AN50" s="256">
        <v>0</v>
      </c>
      <c r="AO50" s="241">
        <v>0</v>
      </c>
      <c r="AP50" s="674">
        <v>0</v>
      </c>
      <c r="AQ50" s="241">
        <v>0</v>
      </c>
      <c r="AR50" s="241">
        <v>0</v>
      </c>
      <c r="AS50" s="674">
        <v>0</v>
      </c>
      <c r="AT50" s="241">
        <v>0</v>
      </c>
      <c r="AU50" s="241">
        <v>0</v>
      </c>
      <c r="AV50" s="674">
        <v>0</v>
      </c>
      <c r="AW50" s="241">
        <v>0</v>
      </c>
      <c r="AX50" s="241">
        <v>0</v>
      </c>
      <c r="AY50" s="674">
        <f>W50</f>
        <v>0</v>
      </c>
      <c r="AZ50" s="241">
        <f t="shared" si="8"/>
        <v>0</v>
      </c>
      <c r="BA50" s="241">
        <f t="shared" si="9"/>
        <v>0</v>
      </c>
      <c r="BB50" s="674">
        <f t="shared" si="10"/>
        <v>0</v>
      </c>
      <c r="BC50" s="241">
        <f t="shared" si="32"/>
        <v>0</v>
      </c>
      <c r="BD50" s="241">
        <f t="shared" si="33"/>
        <v>0</v>
      </c>
      <c r="BE50" s="674">
        <f t="shared" si="34"/>
        <v>0</v>
      </c>
      <c r="BF50" s="241">
        <f t="shared" si="35"/>
        <v>0</v>
      </c>
      <c r="BG50" s="241">
        <f t="shared" si="36"/>
        <v>0</v>
      </c>
      <c r="BH50" s="674">
        <f t="shared" si="37"/>
        <v>0</v>
      </c>
      <c r="BI50" s="241">
        <f t="shared" si="38"/>
        <v>0</v>
      </c>
      <c r="BJ50" s="241">
        <f t="shared" si="39"/>
        <v>0</v>
      </c>
      <c r="BK50" s="674">
        <f t="shared" si="43"/>
        <v>0</v>
      </c>
      <c r="BL50" s="241">
        <f t="shared" si="45"/>
        <v>0</v>
      </c>
      <c r="BM50" s="241">
        <f t="shared" si="45"/>
        <v>0</v>
      </c>
      <c r="BN50" s="674">
        <f t="shared" si="41"/>
        <v>2</v>
      </c>
      <c r="BO50" s="260">
        <f>AZ50+BC50+BF50+BI50+BL50</f>
        <v>0</v>
      </c>
      <c r="BP50" s="260">
        <f t="shared" si="46"/>
        <v>0</v>
      </c>
      <c r="BQ50" s="681">
        <f t="shared" si="46"/>
        <v>2</v>
      </c>
      <c r="BR50" s="256">
        <f>'приложение 14'!E53/1.18</f>
        <v>0</v>
      </c>
      <c r="BS50" s="241">
        <f>'приложение 14'!F53/1.18</f>
        <v>0</v>
      </c>
      <c r="BT50" s="241">
        <f>'приложение 14'!G53/1.18</f>
        <v>0</v>
      </c>
      <c r="BU50" s="241">
        <f>'приложение 14'!H53/1.18</f>
        <v>0</v>
      </c>
      <c r="BV50" s="663">
        <f t="shared" si="31"/>
        <v>0</v>
      </c>
      <c r="BW50" s="260">
        <f>'1 приложение 1.1'!AE52/1.18</f>
        <v>0</v>
      </c>
      <c r="BX50" s="260">
        <f>'1 приложение 1.1'!AF52/1.18</f>
        <v>0</v>
      </c>
      <c r="BY50" s="260">
        <f>'1 приложение 1.1'!AG52/1.18</f>
        <v>0</v>
      </c>
      <c r="BZ50" s="260">
        <f>'1 приложение 1.1'!AH52/1.18</f>
        <v>0.79831</v>
      </c>
      <c r="CA50" s="261">
        <f t="shared" si="30"/>
        <v>0.79831</v>
      </c>
    </row>
    <row r="51" spans="1:79" s="637" customFormat="1" ht="20.25" customHeight="1">
      <c r="A51" s="169" t="s">
        <v>584</v>
      </c>
      <c r="B51" s="510" t="str">
        <f>'Формат ФСТ'!B47</f>
        <v>Приобретение LADA Largus</v>
      </c>
      <c r="C51" s="664">
        <f>'Формат ФСТ'!K47</f>
        <v>0</v>
      </c>
      <c r="D51" s="665">
        <f>'Формат ФСТ'!L47</f>
        <v>0</v>
      </c>
      <c r="E51" s="665">
        <f>'Формат ФСТ'!M47</f>
        <v>0</v>
      </c>
      <c r="F51" s="665">
        <f>'Формат ФСТ'!R47</f>
        <v>0</v>
      </c>
      <c r="G51" s="665">
        <f>'Формат ФСТ'!S47</f>
        <v>0</v>
      </c>
      <c r="H51" s="665">
        <f>'Формат ФСТ'!T47</f>
        <v>0</v>
      </c>
      <c r="I51" s="665">
        <f>'Формат ФСТ'!Y47</f>
        <v>0</v>
      </c>
      <c r="J51" s="665">
        <f>'Формат ФСТ'!Z47</f>
        <v>0</v>
      </c>
      <c r="K51" s="665">
        <f>'Формат ФСТ'!AA47</f>
        <v>0</v>
      </c>
      <c r="L51" s="665">
        <f>'Формат ФСТ'!AF47</f>
        <v>0</v>
      </c>
      <c r="M51" s="665">
        <f>'Формат ФСТ'!AG47</f>
        <v>0</v>
      </c>
      <c r="N51" s="665">
        <f>'Формат ФСТ'!AH47</f>
        <v>0</v>
      </c>
      <c r="O51" s="665">
        <f>'Формат ФСТ'!AM47</f>
        <v>0</v>
      </c>
      <c r="P51" s="665">
        <f>'Формат ФСТ'!AN47</f>
        <v>0</v>
      </c>
      <c r="Q51" s="665">
        <f>'Формат ФСТ'!AO47</f>
        <v>2</v>
      </c>
      <c r="R51" s="665">
        <f t="shared" si="3"/>
        <v>0</v>
      </c>
      <c r="S51" s="663">
        <f t="shared" si="4"/>
        <v>0</v>
      </c>
      <c r="T51" s="663">
        <f t="shared" si="5"/>
        <v>2</v>
      </c>
      <c r="U51" s="784">
        <v>0</v>
      </c>
      <c r="V51" s="241">
        <v>0</v>
      </c>
      <c r="W51" s="241">
        <v>0</v>
      </c>
      <c r="X51" s="241">
        <v>0</v>
      </c>
      <c r="Y51" s="241">
        <v>0</v>
      </c>
      <c r="Z51" s="674">
        <v>0</v>
      </c>
      <c r="AA51" s="241">
        <v>0</v>
      </c>
      <c r="AB51" s="241">
        <v>0</v>
      </c>
      <c r="AC51" s="241">
        <v>0</v>
      </c>
      <c r="AD51" s="241">
        <v>0</v>
      </c>
      <c r="AE51" s="241">
        <v>0</v>
      </c>
      <c r="AF51" s="674">
        <v>0</v>
      </c>
      <c r="AG51" s="241">
        <v>0</v>
      </c>
      <c r="AH51" s="241">
        <v>0</v>
      </c>
      <c r="AI51" s="674">
        <v>2</v>
      </c>
      <c r="AJ51" s="242">
        <v>0</v>
      </c>
      <c r="AK51" s="242">
        <v>0</v>
      </c>
      <c r="AL51" s="241">
        <v>2</v>
      </c>
      <c r="AM51" s="686">
        <f>'Формат ФСТ'!I47/1000</f>
        <v>0.93051</v>
      </c>
      <c r="AN51" s="256">
        <v>0</v>
      </c>
      <c r="AO51" s="241">
        <v>0</v>
      </c>
      <c r="AP51" s="674">
        <v>0</v>
      </c>
      <c r="AQ51" s="241">
        <v>0</v>
      </c>
      <c r="AR51" s="241">
        <v>0</v>
      </c>
      <c r="AS51" s="674">
        <v>0</v>
      </c>
      <c r="AT51" s="241">
        <v>0</v>
      </c>
      <c r="AU51" s="241">
        <v>0</v>
      </c>
      <c r="AV51" s="674">
        <v>0</v>
      </c>
      <c r="AW51" s="241">
        <v>0</v>
      </c>
      <c r="AX51" s="241">
        <v>0</v>
      </c>
      <c r="AY51" s="674">
        <f>W51</f>
        <v>0</v>
      </c>
      <c r="AZ51" s="241">
        <f t="shared" si="8"/>
        <v>0</v>
      </c>
      <c r="BA51" s="241">
        <f t="shared" si="9"/>
        <v>0</v>
      </c>
      <c r="BB51" s="674">
        <f t="shared" si="10"/>
        <v>0</v>
      </c>
      <c r="BC51" s="241">
        <f t="shared" si="32"/>
        <v>0</v>
      </c>
      <c r="BD51" s="241">
        <f t="shared" si="33"/>
        <v>0</v>
      </c>
      <c r="BE51" s="674">
        <f t="shared" si="34"/>
        <v>0</v>
      </c>
      <c r="BF51" s="241">
        <f t="shared" si="35"/>
        <v>0</v>
      </c>
      <c r="BG51" s="241">
        <f t="shared" si="36"/>
        <v>0</v>
      </c>
      <c r="BH51" s="674">
        <f t="shared" si="37"/>
        <v>0</v>
      </c>
      <c r="BI51" s="241">
        <f t="shared" si="38"/>
        <v>0</v>
      </c>
      <c r="BJ51" s="241">
        <f t="shared" si="39"/>
        <v>0</v>
      </c>
      <c r="BK51" s="674">
        <f t="shared" si="43"/>
        <v>0</v>
      </c>
      <c r="BL51" s="241">
        <f t="shared" si="45"/>
        <v>0</v>
      </c>
      <c r="BM51" s="241">
        <f t="shared" si="45"/>
        <v>0</v>
      </c>
      <c r="BN51" s="674">
        <f t="shared" si="41"/>
        <v>2</v>
      </c>
      <c r="BO51" s="260">
        <f>AZ51+BC51+BF51+BI51+BL51</f>
        <v>0</v>
      </c>
      <c r="BP51" s="260">
        <f t="shared" si="46"/>
        <v>0</v>
      </c>
      <c r="BQ51" s="681">
        <f t="shared" si="46"/>
        <v>2</v>
      </c>
      <c r="BR51" s="256">
        <f>'приложение 14'!E54/1.18</f>
        <v>0</v>
      </c>
      <c r="BS51" s="241">
        <f>'приложение 14'!F54/1.18</f>
        <v>0</v>
      </c>
      <c r="BT51" s="241">
        <f>'приложение 14'!G54/1.18</f>
        <v>0</v>
      </c>
      <c r="BU51" s="241">
        <f>'приложение 14'!H54/1.18</f>
        <v>0</v>
      </c>
      <c r="BV51" s="663">
        <f t="shared" si="31"/>
        <v>0</v>
      </c>
      <c r="BW51" s="260">
        <f>'1 приложение 1.1'!AE53/1.18</f>
        <v>0</v>
      </c>
      <c r="BX51" s="260">
        <f>'1 приложение 1.1'!AF53/1.18</f>
        <v>0</v>
      </c>
      <c r="BY51" s="260">
        <f>'1 приложение 1.1'!AG53/1.18</f>
        <v>0</v>
      </c>
      <c r="BZ51" s="260">
        <f>'1 приложение 1.1'!AH53/1.18</f>
        <v>0.9305099999999998</v>
      </c>
      <c r="CA51" s="261">
        <f t="shared" si="30"/>
        <v>0.9305099999999998</v>
      </c>
    </row>
    <row r="52" spans="1:79" s="666" customFormat="1" ht="43.5" customHeight="1">
      <c r="A52" s="169" t="s">
        <v>585</v>
      </c>
      <c r="B52" s="510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C52" s="664">
        <f>'Формат ФСТ'!K48</f>
        <v>0</v>
      </c>
      <c r="D52" s="665">
        <f>'Формат ФСТ'!L48</f>
        <v>0</v>
      </c>
      <c r="E52" s="665">
        <f>'Формат ФСТ'!M48</f>
        <v>0</v>
      </c>
      <c r="F52" s="665">
        <f>'Формат ФСТ'!R48</f>
        <v>0</v>
      </c>
      <c r="G52" s="665">
        <f>'Формат ФСТ'!S48</f>
        <v>0</v>
      </c>
      <c r="H52" s="665">
        <f>'Формат ФСТ'!T48</f>
        <v>0</v>
      </c>
      <c r="I52" s="665">
        <f>'Формат ФСТ'!Y48</f>
        <v>0</v>
      </c>
      <c r="J52" s="665">
        <f>'Формат ФСТ'!Z48</f>
        <v>0</v>
      </c>
      <c r="K52" s="665">
        <f>'Формат ФСТ'!AA48</f>
        <v>0</v>
      </c>
      <c r="L52" s="665">
        <f>'Формат ФСТ'!AF48</f>
        <v>0</v>
      </c>
      <c r="M52" s="665">
        <f>'Формат ФСТ'!AG48</f>
        <v>0</v>
      </c>
      <c r="N52" s="665">
        <f>'Формат ФСТ'!AH48</f>
        <v>0</v>
      </c>
      <c r="O52" s="665">
        <f>'Формат ФСТ'!AM48</f>
        <v>0</v>
      </c>
      <c r="P52" s="665">
        <f>'Формат ФСТ'!AN48</f>
        <v>27</v>
      </c>
      <c r="Q52" s="665">
        <f>'Формат ФСТ'!AO48</f>
        <v>0</v>
      </c>
      <c r="R52" s="665">
        <f t="shared" si="3"/>
        <v>0</v>
      </c>
      <c r="S52" s="663">
        <f t="shared" si="4"/>
        <v>27</v>
      </c>
      <c r="T52" s="663">
        <f t="shared" si="5"/>
        <v>0</v>
      </c>
      <c r="U52" s="784">
        <v>0</v>
      </c>
      <c r="V52" s="241">
        <v>0</v>
      </c>
      <c r="W52" s="241">
        <v>0</v>
      </c>
      <c r="X52" s="241">
        <v>0</v>
      </c>
      <c r="Y52" s="241">
        <v>0</v>
      </c>
      <c r="Z52" s="674">
        <v>0</v>
      </c>
      <c r="AA52" s="241">
        <v>0</v>
      </c>
      <c r="AB52" s="241">
        <v>0</v>
      </c>
      <c r="AC52" s="241">
        <v>0</v>
      </c>
      <c r="AD52" s="241">
        <v>0</v>
      </c>
      <c r="AE52" s="241">
        <v>0</v>
      </c>
      <c r="AF52" s="674">
        <v>0</v>
      </c>
      <c r="AG52" s="241">
        <v>0</v>
      </c>
      <c r="AH52" s="241">
        <v>27</v>
      </c>
      <c r="AI52" s="674">
        <v>0</v>
      </c>
      <c r="AJ52" s="242">
        <v>0</v>
      </c>
      <c r="AK52" s="242">
        <v>27</v>
      </c>
      <c r="AL52" s="241">
        <v>0</v>
      </c>
      <c r="AM52" s="686">
        <f>'Формат ФСТ'!I48/1000</f>
        <v>15.27106</v>
      </c>
      <c r="AN52" s="256">
        <v>0</v>
      </c>
      <c r="AO52" s="241">
        <v>0</v>
      </c>
      <c r="AP52" s="674">
        <v>0</v>
      </c>
      <c r="AQ52" s="241">
        <v>0</v>
      </c>
      <c r="AR52" s="241">
        <v>0</v>
      </c>
      <c r="AS52" s="674">
        <v>0</v>
      </c>
      <c r="AT52" s="241">
        <v>0</v>
      </c>
      <c r="AU52" s="241">
        <v>0</v>
      </c>
      <c r="AV52" s="674">
        <v>0</v>
      </c>
      <c r="AW52" s="241">
        <v>0</v>
      </c>
      <c r="AX52" s="241">
        <v>0</v>
      </c>
      <c r="AY52" s="674">
        <f>W52</f>
        <v>0</v>
      </c>
      <c r="AZ52" s="241">
        <f t="shared" si="8"/>
        <v>0</v>
      </c>
      <c r="BA52" s="241">
        <f t="shared" si="9"/>
        <v>0</v>
      </c>
      <c r="BB52" s="674">
        <f t="shared" si="10"/>
        <v>0</v>
      </c>
      <c r="BC52" s="241">
        <f t="shared" si="32"/>
        <v>0</v>
      </c>
      <c r="BD52" s="241">
        <f t="shared" si="33"/>
        <v>0</v>
      </c>
      <c r="BE52" s="674">
        <f t="shared" si="34"/>
        <v>0</v>
      </c>
      <c r="BF52" s="241">
        <f t="shared" si="35"/>
        <v>0</v>
      </c>
      <c r="BG52" s="241">
        <f t="shared" si="36"/>
        <v>0</v>
      </c>
      <c r="BH52" s="674">
        <f t="shared" si="37"/>
        <v>0</v>
      </c>
      <c r="BI52" s="241">
        <f t="shared" si="38"/>
        <v>0</v>
      </c>
      <c r="BJ52" s="241">
        <f t="shared" si="39"/>
        <v>0</v>
      </c>
      <c r="BK52" s="674">
        <f t="shared" si="43"/>
        <v>0</v>
      </c>
      <c r="BL52" s="241">
        <f>AG52</f>
        <v>0</v>
      </c>
      <c r="BM52" s="241">
        <v>27</v>
      </c>
      <c r="BN52" s="674">
        <f t="shared" si="41"/>
        <v>0</v>
      </c>
      <c r="BO52" s="260">
        <f>AZ52+BC52+BF52+BI52+BL52</f>
        <v>0</v>
      </c>
      <c r="BP52" s="260">
        <f t="shared" si="46"/>
        <v>27</v>
      </c>
      <c r="BQ52" s="681">
        <f t="shared" si="46"/>
        <v>0</v>
      </c>
      <c r="BR52" s="256">
        <f>'приложение 14'!E55/1.18</f>
        <v>0</v>
      </c>
      <c r="BS52" s="241">
        <f>'приложение 14'!F55/1.18</f>
        <v>0</v>
      </c>
      <c r="BT52" s="241">
        <f>'приложение 14'!G55/1.18</f>
        <v>0</v>
      </c>
      <c r="BU52" s="241">
        <f>'приложение 14'!H55/1.18</f>
        <v>0</v>
      </c>
      <c r="BV52" s="663">
        <f t="shared" si="31"/>
        <v>0</v>
      </c>
      <c r="BW52" s="260">
        <f>'1 приложение 1.1'!AE54/1.18</f>
        <v>0</v>
      </c>
      <c r="BX52" s="260">
        <f>'1 приложение 1.1'!AF54/1.18</f>
        <v>0</v>
      </c>
      <c r="BY52" s="260">
        <f>'1 приложение 1.1'!AG54/1.18</f>
        <v>0</v>
      </c>
      <c r="BZ52" s="260">
        <f>'1 приложение 1.1'!AH54/1.18</f>
        <v>15.27106</v>
      </c>
      <c r="CA52" s="261">
        <f t="shared" si="30"/>
        <v>15.27106</v>
      </c>
    </row>
    <row r="54" spans="1:69" s="192" customFormat="1" ht="10.5">
      <c r="A54" s="661" t="s">
        <v>398</v>
      </c>
      <c r="W54" s="667"/>
      <c r="Z54" s="667"/>
      <c r="AC54" s="667"/>
      <c r="AF54" s="667"/>
      <c r="AI54" s="667"/>
      <c r="AL54" s="667"/>
      <c r="AM54" s="193"/>
      <c r="AP54" s="667"/>
      <c r="AS54" s="667"/>
      <c r="AV54" s="667"/>
      <c r="AY54" s="667"/>
      <c r="BB54" s="667"/>
      <c r="BE54" s="667"/>
      <c r="BH54" s="667"/>
      <c r="BK54" s="667"/>
      <c r="BN54" s="667"/>
      <c r="BQ54" s="667"/>
    </row>
    <row r="55" spans="1:79" s="192" customFormat="1" ht="10.5">
      <c r="A55" s="900" t="s">
        <v>397</v>
      </c>
      <c r="B55" s="900"/>
      <c r="C55" s="900"/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Q55" s="900"/>
      <c r="R55" s="900"/>
      <c r="S55" s="900"/>
      <c r="T55" s="900"/>
      <c r="U55" s="900"/>
      <c r="V55" s="900"/>
      <c r="W55" s="900"/>
      <c r="X55" s="900"/>
      <c r="Y55" s="900"/>
      <c r="Z55" s="900"/>
      <c r="AA55" s="900"/>
      <c r="AB55" s="900"/>
      <c r="AC55" s="900"/>
      <c r="AD55" s="900"/>
      <c r="AE55" s="900"/>
      <c r="AF55" s="900"/>
      <c r="AG55" s="900"/>
      <c r="AH55" s="900"/>
      <c r="AI55" s="900"/>
      <c r="AJ55" s="900"/>
      <c r="AK55" s="900"/>
      <c r="AL55" s="900"/>
      <c r="AM55" s="900"/>
      <c r="AN55" s="900"/>
      <c r="AO55" s="900"/>
      <c r="AP55" s="900"/>
      <c r="AQ55" s="900"/>
      <c r="AR55" s="900"/>
      <c r="AS55" s="900"/>
      <c r="AT55" s="900"/>
      <c r="AU55" s="900"/>
      <c r="AV55" s="900"/>
      <c r="AW55" s="900"/>
      <c r="AX55" s="900"/>
      <c r="AY55" s="900"/>
      <c r="AZ55" s="900"/>
      <c r="BA55" s="900"/>
      <c r="BB55" s="900"/>
      <c r="BC55" s="900"/>
      <c r="BD55" s="900"/>
      <c r="BE55" s="900"/>
      <c r="BF55" s="900"/>
      <c r="BG55" s="900"/>
      <c r="BH55" s="900"/>
      <c r="BI55" s="900"/>
      <c r="BJ55" s="900"/>
      <c r="BK55" s="900"/>
      <c r="BL55" s="900"/>
      <c r="BM55" s="900"/>
      <c r="BN55" s="900"/>
      <c r="BO55" s="900"/>
      <c r="BP55" s="900"/>
      <c r="BQ55" s="900"/>
      <c r="BR55" s="900"/>
      <c r="BS55" s="900"/>
      <c r="BT55" s="900"/>
      <c r="BU55" s="900"/>
      <c r="BV55" s="900"/>
      <c r="BW55" s="900"/>
      <c r="BX55" s="900"/>
      <c r="BY55" s="900"/>
      <c r="BZ55" s="900"/>
      <c r="CA55" s="900"/>
    </row>
    <row r="56" spans="1:79" s="192" customFormat="1" ht="10.5">
      <c r="A56" s="900"/>
      <c r="B56" s="900"/>
      <c r="C56" s="900"/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900"/>
      <c r="R56" s="900"/>
      <c r="S56" s="900"/>
      <c r="T56" s="900"/>
      <c r="U56" s="900"/>
      <c r="V56" s="900"/>
      <c r="W56" s="900"/>
      <c r="X56" s="900"/>
      <c r="Y56" s="900"/>
      <c r="Z56" s="900"/>
      <c r="AA56" s="900"/>
      <c r="AB56" s="900"/>
      <c r="AC56" s="900"/>
      <c r="AD56" s="900"/>
      <c r="AE56" s="900"/>
      <c r="AF56" s="900"/>
      <c r="AG56" s="900"/>
      <c r="AH56" s="900"/>
      <c r="AI56" s="900"/>
      <c r="AJ56" s="900"/>
      <c r="AK56" s="900"/>
      <c r="AL56" s="900"/>
      <c r="AM56" s="900"/>
      <c r="AN56" s="900"/>
      <c r="AO56" s="900"/>
      <c r="AP56" s="900"/>
      <c r="AQ56" s="900"/>
      <c r="AR56" s="900"/>
      <c r="AS56" s="900"/>
      <c r="AT56" s="900"/>
      <c r="AU56" s="900"/>
      <c r="AV56" s="900"/>
      <c r="AW56" s="900"/>
      <c r="AX56" s="900"/>
      <c r="AY56" s="900"/>
      <c r="AZ56" s="900"/>
      <c r="BA56" s="900"/>
      <c r="BB56" s="900"/>
      <c r="BC56" s="900"/>
      <c r="BD56" s="900"/>
      <c r="BE56" s="900"/>
      <c r="BF56" s="900"/>
      <c r="BG56" s="900"/>
      <c r="BH56" s="900"/>
      <c r="BI56" s="900"/>
      <c r="BJ56" s="900"/>
      <c r="BK56" s="900"/>
      <c r="BL56" s="900"/>
      <c r="BM56" s="900"/>
      <c r="BN56" s="900"/>
      <c r="BO56" s="900"/>
      <c r="BP56" s="900"/>
      <c r="BQ56" s="900"/>
      <c r="BR56" s="900"/>
      <c r="BS56" s="900"/>
      <c r="BT56" s="900"/>
      <c r="BU56" s="900"/>
      <c r="BV56" s="900"/>
      <c r="BW56" s="900"/>
      <c r="BX56" s="900"/>
      <c r="BY56" s="900"/>
      <c r="BZ56" s="900"/>
      <c r="CA56" s="900"/>
    </row>
    <row r="57" spans="1:69" s="192" customFormat="1" ht="10.5">
      <c r="A57" s="661" t="s">
        <v>396</v>
      </c>
      <c r="W57" s="667"/>
      <c r="Z57" s="667"/>
      <c r="AC57" s="667"/>
      <c r="AF57" s="667"/>
      <c r="AI57" s="667"/>
      <c r="AL57" s="667"/>
      <c r="AP57" s="667"/>
      <c r="AS57" s="667"/>
      <c r="AV57" s="667"/>
      <c r="AY57" s="667"/>
      <c r="BB57" s="667"/>
      <c r="BE57" s="667"/>
      <c r="BH57" s="667"/>
      <c r="BK57" s="667"/>
      <c r="BN57" s="667"/>
      <c r="BQ57" s="667"/>
    </row>
    <row r="58" spans="1:69" s="192" customFormat="1" ht="10.5">
      <c r="A58" s="661" t="s">
        <v>395</v>
      </c>
      <c r="W58" s="667"/>
      <c r="Z58" s="667"/>
      <c r="AC58" s="667"/>
      <c r="AF58" s="667"/>
      <c r="AI58" s="667"/>
      <c r="AL58" s="667"/>
      <c r="AP58" s="667"/>
      <c r="AS58" s="667"/>
      <c r="AV58" s="667"/>
      <c r="AY58" s="667"/>
      <c r="BB58" s="667"/>
      <c r="BE58" s="667"/>
      <c r="BH58" s="667"/>
      <c r="BK58" s="667"/>
      <c r="BN58" s="667"/>
      <c r="BQ58" s="667"/>
    </row>
  </sheetData>
  <sheetProtection/>
  <mergeCells count="46">
    <mergeCell ref="C13:T14"/>
    <mergeCell ref="C15:E15"/>
    <mergeCell ref="F15:H15"/>
    <mergeCell ref="I15:K15"/>
    <mergeCell ref="L15:N15"/>
    <mergeCell ref="O15:Q15"/>
    <mergeCell ref="R15:T15"/>
    <mergeCell ref="BI14:BK15"/>
    <mergeCell ref="BL14:BN15"/>
    <mergeCell ref="U13:AL14"/>
    <mergeCell ref="AN15:AP15"/>
    <mergeCell ref="AQ15:AS15"/>
    <mergeCell ref="AT15:AV15"/>
    <mergeCell ref="AW15:AY15"/>
    <mergeCell ref="AN14:BB14"/>
    <mergeCell ref="AD15:AF15"/>
    <mergeCell ref="BY1:CA1"/>
    <mergeCell ref="BY2:CA2"/>
    <mergeCell ref="BX3:CA3"/>
    <mergeCell ref="BW9:CA9"/>
    <mergeCell ref="BX10:CA10"/>
    <mergeCell ref="BC14:BE15"/>
    <mergeCell ref="BO14:BQ15"/>
    <mergeCell ref="AN13:CA13"/>
    <mergeCell ref="A11:CA11"/>
    <mergeCell ref="AG15:AI15"/>
    <mergeCell ref="BY14:BY15"/>
    <mergeCell ref="BW8:BX8"/>
    <mergeCell ref="BV6:CA6"/>
    <mergeCell ref="BV7:CA7"/>
    <mergeCell ref="AZ15:BB15"/>
    <mergeCell ref="U15:W15"/>
    <mergeCell ref="X15:Z15"/>
    <mergeCell ref="AA15:AC15"/>
    <mergeCell ref="AJ15:AL15"/>
    <mergeCell ref="BF14:BH15"/>
    <mergeCell ref="A55:CA56"/>
    <mergeCell ref="BW14:BW15"/>
    <mergeCell ref="BX14:BX15"/>
    <mergeCell ref="AM13:AM15"/>
    <mergeCell ref="BR16:CA16"/>
    <mergeCell ref="BR14:BV14"/>
    <mergeCell ref="CA14:CA15"/>
    <mergeCell ref="A13:A16"/>
    <mergeCell ref="B13:B16"/>
    <mergeCell ref="BZ14:BZ15"/>
  </mergeCells>
  <printOptions/>
  <pageMargins left="0.6692913385826772" right="0.2362204724409449" top="0.3937007874015748" bottom="0.3937007874015748" header="0.1968503937007874" footer="0.1968503937007874"/>
  <pageSetup fitToHeight="2" fitToWidth="1" horizontalDpi="600" verticalDpi="600" orientation="landscape" paperSize="8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5"/>
  <sheetViews>
    <sheetView zoomScale="60" zoomScaleNormal="60" zoomScalePageLayoutView="0" workbookViewId="0" topLeftCell="A1">
      <selection activeCell="M44" sqref="M44:M46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75" customWidth="1"/>
    <col min="6" max="6" width="6.125" style="1" bestFit="1" customWidth="1"/>
    <col min="7" max="7" width="12.00390625" style="75" customWidth="1"/>
    <col min="8" max="8" width="6.125" style="1" bestFit="1" customWidth="1"/>
    <col min="9" max="9" width="12.00390625" style="75" customWidth="1"/>
    <col min="10" max="10" width="6.125" style="1" bestFit="1" customWidth="1"/>
    <col min="11" max="11" width="12.00390625" style="75" customWidth="1"/>
    <col min="12" max="12" width="6.125" style="1" bestFit="1" customWidth="1"/>
    <col min="13" max="13" width="12.00390625" style="75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.75">
      <c r="U1" s="2"/>
    </row>
    <row r="2" ht="15.75">
      <c r="U2" s="2" t="s">
        <v>279</v>
      </c>
    </row>
    <row r="3" ht="15.75">
      <c r="U3" s="2" t="s">
        <v>221</v>
      </c>
    </row>
    <row r="4" ht="15.75">
      <c r="U4" s="2" t="s">
        <v>228</v>
      </c>
    </row>
    <row r="5" ht="15.75">
      <c r="U5" s="2"/>
    </row>
    <row r="6" ht="15.75">
      <c r="A6" s="11"/>
    </row>
    <row r="7" spans="1:21" ht="15.75">
      <c r="A7" s="951" t="s">
        <v>292</v>
      </c>
      <c r="B7" s="951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</row>
    <row r="8" spans="1:21" ht="15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ht="15.75">
      <c r="U9" s="2" t="s">
        <v>222</v>
      </c>
    </row>
    <row r="10" spans="17:21" ht="15.75">
      <c r="Q10" s="941" t="s">
        <v>354</v>
      </c>
      <c r="R10" s="920"/>
      <c r="S10" s="920"/>
      <c r="T10" s="920"/>
      <c r="U10" s="920"/>
    </row>
    <row r="11" ht="15.75">
      <c r="U11" s="2"/>
    </row>
    <row r="12" spans="18:21" ht="15.75" customHeight="1">
      <c r="R12" s="942" t="s">
        <v>343</v>
      </c>
      <c r="S12" s="922"/>
      <c r="T12" s="922"/>
      <c r="U12" s="922"/>
    </row>
    <row r="13" spans="1:21" ht="15.75">
      <c r="A13" s="11"/>
      <c r="U13" s="2" t="s">
        <v>353</v>
      </c>
    </row>
    <row r="14" spans="1:21" ht="15.75">
      <c r="A14" s="11"/>
      <c r="U14" s="2" t="s">
        <v>223</v>
      </c>
    </row>
    <row r="15" ht="16.5" thickBot="1"/>
    <row r="16" spans="1:21" ht="126" customHeight="1">
      <c r="A16" s="952" t="s">
        <v>15</v>
      </c>
      <c r="B16" s="955" t="s">
        <v>36</v>
      </c>
      <c r="C16" s="955" t="s">
        <v>286</v>
      </c>
      <c r="D16" s="955" t="s">
        <v>226</v>
      </c>
      <c r="E16" s="955"/>
      <c r="F16" s="955"/>
      <c r="G16" s="955"/>
      <c r="H16" s="955"/>
      <c r="I16" s="955"/>
      <c r="J16" s="955"/>
      <c r="K16" s="955"/>
      <c r="L16" s="955"/>
      <c r="M16" s="955"/>
      <c r="N16" s="956" t="s">
        <v>288</v>
      </c>
      <c r="O16" s="959" t="s">
        <v>289</v>
      </c>
      <c r="P16" s="960"/>
      <c r="Q16" s="960"/>
      <c r="R16" s="961"/>
      <c r="S16" s="959" t="s">
        <v>255</v>
      </c>
      <c r="T16" s="961"/>
      <c r="U16" s="962" t="s">
        <v>256</v>
      </c>
    </row>
    <row r="17" spans="1:21" ht="31.5" customHeight="1">
      <c r="A17" s="953"/>
      <c r="B17" s="943"/>
      <c r="C17" s="943"/>
      <c r="D17" s="943" t="s">
        <v>17</v>
      </c>
      <c r="E17" s="943"/>
      <c r="F17" s="943" t="s">
        <v>18</v>
      </c>
      <c r="G17" s="943"/>
      <c r="H17" s="943" t="s">
        <v>19</v>
      </c>
      <c r="I17" s="943"/>
      <c r="J17" s="943" t="s">
        <v>20</v>
      </c>
      <c r="K17" s="943"/>
      <c r="L17" s="943" t="s">
        <v>21</v>
      </c>
      <c r="M17" s="943"/>
      <c r="N17" s="957"/>
      <c r="O17" s="943" t="s">
        <v>54</v>
      </c>
      <c r="P17" s="943" t="s">
        <v>113</v>
      </c>
      <c r="Q17" s="943" t="s">
        <v>111</v>
      </c>
      <c r="R17" s="943"/>
      <c r="S17" s="944" t="s">
        <v>53</v>
      </c>
      <c r="T17" s="945"/>
      <c r="U17" s="963"/>
    </row>
    <row r="18" spans="1:21" ht="81.75" customHeight="1" thickBot="1">
      <c r="A18" s="954"/>
      <c r="B18" s="949"/>
      <c r="C18" s="949"/>
      <c r="D18" s="45" t="s">
        <v>282</v>
      </c>
      <c r="E18" s="45" t="s">
        <v>287</v>
      </c>
      <c r="F18" s="45" t="s">
        <v>22</v>
      </c>
      <c r="G18" s="45" t="s">
        <v>257</v>
      </c>
      <c r="H18" s="45" t="s">
        <v>22</v>
      </c>
      <c r="I18" s="45" t="s">
        <v>257</v>
      </c>
      <c r="J18" s="45" t="s">
        <v>22</v>
      </c>
      <c r="K18" s="45" t="s">
        <v>257</v>
      </c>
      <c r="L18" s="45" t="s">
        <v>22</v>
      </c>
      <c r="M18" s="45" t="s">
        <v>257</v>
      </c>
      <c r="N18" s="958"/>
      <c r="O18" s="949"/>
      <c r="P18" s="949"/>
      <c r="Q18" s="45" t="s">
        <v>110</v>
      </c>
      <c r="R18" s="45" t="s">
        <v>112</v>
      </c>
      <c r="S18" s="71" t="s">
        <v>290</v>
      </c>
      <c r="T18" s="71" t="s">
        <v>258</v>
      </c>
      <c r="U18" s="964"/>
    </row>
    <row r="19" spans="1:21" ht="15.75">
      <c r="A19" s="31"/>
      <c r="B19" s="32" t="s">
        <v>37</v>
      </c>
      <c r="C19" s="32"/>
      <c r="D19" s="32"/>
      <c r="E19" s="38"/>
      <c r="F19" s="32"/>
      <c r="G19" s="32"/>
      <c r="H19" s="38"/>
      <c r="I19" s="38"/>
      <c r="J19" s="32"/>
      <c r="K19" s="32"/>
      <c r="L19" s="38"/>
      <c r="M19" s="38"/>
      <c r="N19" s="38"/>
      <c r="O19" s="38"/>
      <c r="P19" s="38"/>
      <c r="Q19" s="38"/>
      <c r="R19" s="38"/>
      <c r="S19" s="72"/>
      <c r="T19" s="72"/>
      <c r="U19" s="39"/>
    </row>
    <row r="20" spans="1:21" ht="31.5">
      <c r="A20" s="21" t="s">
        <v>2</v>
      </c>
      <c r="B20" s="19" t="s">
        <v>118</v>
      </c>
      <c r="C20" s="19"/>
      <c r="D20" s="19"/>
      <c r="E20" s="19"/>
      <c r="F20" s="19"/>
      <c r="G20" s="19"/>
      <c r="H20" s="19"/>
      <c r="I20" s="19"/>
      <c r="J20" s="19"/>
      <c r="K20" s="19"/>
      <c r="L20" s="4"/>
      <c r="M20" s="4"/>
      <c r="N20" s="4"/>
      <c r="O20" s="4"/>
      <c r="P20" s="4"/>
      <c r="Q20" s="4"/>
      <c r="R20" s="4"/>
      <c r="S20" s="28"/>
      <c r="T20" s="28"/>
      <c r="U20" s="5"/>
    </row>
    <row r="21" spans="1:21" ht="31.5">
      <c r="A21" s="47" t="s">
        <v>3</v>
      </c>
      <c r="B21" s="19" t="s">
        <v>115</v>
      </c>
      <c r="C21" s="19"/>
      <c r="D21" s="19"/>
      <c r="E21" s="19"/>
      <c r="F21" s="19"/>
      <c r="G21" s="19"/>
      <c r="H21" s="19"/>
      <c r="I21" s="19"/>
      <c r="J21" s="19"/>
      <c r="K21" s="19"/>
      <c r="L21" s="4"/>
      <c r="M21" s="4"/>
      <c r="N21" s="4"/>
      <c r="O21" s="4"/>
      <c r="P21" s="4"/>
      <c r="Q21" s="4"/>
      <c r="R21" s="4"/>
      <c r="S21" s="28"/>
      <c r="T21" s="28"/>
      <c r="U21" s="5"/>
    </row>
    <row r="22" spans="1:21" ht="15.75">
      <c r="A22" s="13">
        <v>1</v>
      </c>
      <c r="B22" s="3" t="s">
        <v>38</v>
      </c>
      <c r="C22" s="3"/>
      <c r="D22" s="3"/>
      <c r="E22" s="4"/>
      <c r="F22" s="3"/>
      <c r="G22" s="4"/>
      <c r="H22" s="3"/>
      <c r="I22" s="4"/>
      <c r="J22" s="3"/>
      <c r="K22" s="4"/>
      <c r="L22" s="4"/>
      <c r="M22" s="4"/>
      <c r="N22" s="4"/>
      <c r="O22" s="4"/>
      <c r="P22" s="4"/>
      <c r="Q22" s="4"/>
      <c r="R22" s="4"/>
      <c r="S22" s="28"/>
      <c r="T22" s="28"/>
      <c r="U22" s="5"/>
    </row>
    <row r="23" spans="1:21" ht="15.75">
      <c r="A23" s="13">
        <v>2</v>
      </c>
      <c r="B23" s="3" t="s">
        <v>40</v>
      </c>
      <c r="C23" s="3"/>
      <c r="D23" s="3"/>
      <c r="E23" s="4"/>
      <c r="F23" s="3"/>
      <c r="G23" s="4"/>
      <c r="H23" s="3"/>
      <c r="I23" s="4"/>
      <c r="J23" s="3"/>
      <c r="K23" s="4"/>
      <c r="L23" s="4"/>
      <c r="M23" s="4"/>
      <c r="N23" s="4"/>
      <c r="O23" s="4"/>
      <c r="P23" s="4"/>
      <c r="Q23" s="4"/>
      <c r="R23" s="4"/>
      <c r="S23" s="28"/>
      <c r="T23" s="28"/>
      <c r="U23" s="5"/>
    </row>
    <row r="24" spans="1:21" ht="15.75">
      <c r="A24" s="40" t="s">
        <v>39</v>
      </c>
      <c r="B24" s="8"/>
      <c r="C24" s="8"/>
      <c r="D24" s="8"/>
      <c r="E24" s="41"/>
      <c r="F24" s="8"/>
      <c r="G24" s="41"/>
      <c r="H24" s="8"/>
      <c r="I24" s="41"/>
      <c r="J24" s="8"/>
      <c r="K24" s="41"/>
      <c r="L24" s="41"/>
      <c r="M24" s="41"/>
      <c r="N24" s="41"/>
      <c r="O24" s="41"/>
      <c r="P24" s="41"/>
      <c r="Q24" s="41"/>
      <c r="R24" s="41"/>
      <c r="S24" s="73"/>
      <c r="T24" s="73"/>
      <c r="U24" s="42"/>
    </row>
    <row r="25" spans="1:21" ht="31.5">
      <c r="A25" s="44" t="s">
        <v>4</v>
      </c>
      <c r="B25" s="43" t="s">
        <v>194</v>
      </c>
      <c r="C25" s="43"/>
      <c r="D25" s="8"/>
      <c r="E25" s="41"/>
      <c r="F25" s="8"/>
      <c r="G25" s="41"/>
      <c r="H25" s="8"/>
      <c r="I25" s="41"/>
      <c r="J25" s="8"/>
      <c r="K25" s="41"/>
      <c r="L25" s="41"/>
      <c r="M25" s="41"/>
      <c r="N25" s="41"/>
      <c r="O25" s="41"/>
      <c r="P25" s="41"/>
      <c r="Q25" s="41"/>
      <c r="R25" s="41"/>
      <c r="S25" s="73"/>
      <c r="T25" s="73"/>
      <c r="U25" s="42"/>
    </row>
    <row r="26" spans="1:21" ht="15.75">
      <c r="A26" s="13">
        <v>1</v>
      </c>
      <c r="B26" s="3" t="s">
        <v>38</v>
      </c>
      <c r="C26" s="8"/>
      <c r="D26" s="8"/>
      <c r="E26" s="41"/>
      <c r="F26" s="8"/>
      <c r="G26" s="41"/>
      <c r="H26" s="8"/>
      <c r="I26" s="41"/>
      <c r="J26" s="8"/>
      <c r="K26" s="41"/>
      <c r="L26" s="41"/>
      <c r="M26" s="41"/>
      <c r="N26" s="41"/>
      <c r="O26" s="41"/>
      <c r="P26" s="41"/>
      <c r="Q26" s="41"/>
      <c r="R26" s="41"/>
      <c r="S26" s="73"/>
      <c r="T26" s="73"/>
      <c r="U26" s="42"/>
    </row>
    <row r="27" spans="1:21" ht="15.75">
      <c r="A27" s="13">
        <v>2</v>
      </c>
      <c r="B27" s="3" t="s">
        <v>40</v>
      </c>
      <c r="C27" s="8"/>
      <c r="D27" s="8"/>
      <c r="E27" s="41"/>
      <c r="F27" s="8"/>
      <c r="G27" s="41"/>
      <c r="H27" s="8"/>
      <c r="I27" s="41"/>
      <c r="J27" s="8"/>
      <c r="K27" s="41"/>
      <c r="L27" s="41"/>
      <c r="M27" s="41"/>
      <c r="N27" s="41"/>
      <c r="O27" s="41"/>
      <c r="P27" s="41"/>
      <c r="Q27" s="41"/>
      <c r="R27" s="41"/>
      <c r="S27" s="73"/>
      <c r="T27" s="73"/>
      <c r="U27" s="42"/>
    </row>
    <row r="28" spans="1:21" ht="15.75">
      <c r="A28" s="40" t="s">
        <v>39</v>
      </c>
      <c r="B28" s="8"/>
      <c r="C28" s="8"/>
      <c r="D28" s="8"/>
      <c r="E28" s="41"/>
      <c r="F28" s="8"/>
      <c r="G28" s="41"/>
      <c r="H28" s="8"/>
      <c r="I28" s="41"/>
      <c r="J28" s="8"/>
      <c r="K28" s="41"/>
      <c r="L28" s="41"/>
      <c r="M28" s="41"/>
      <c r="N28" s="41"/>
      <c r="O28" s="41"/>
      <c r="P28" s="41"/>
      <c r="Q28" s="41"/>
      <c r="R28" s="41"/>
      <c r="S28" s="73"/>
      <c r="T28" s="73"/>
      <c r="U28" s="42"/>
    </row>
    <row r="29" spans="1:21" ht="31.5">
      <c r="A29" s="44" t="s">
        <v>14</v>
      </c>
      <c r="B29" s="43" t="s">
        <v>116</v>
      </c>
      <c r="C29" s="43"/>
      <c r="D29" s="8"/>
      <c r="E29" s="41"/>
      <c r="F29" s="8"/>
      <c r="G29" s="41"/>
      <c r="H29" s="8"/>
      <c r="I29" s="41"/>
      <c r="J29" s="8"/>
      <c r="K29" s="41"/>
      <c r="L29" s="41"/>
      <c r="M29" s="41"/>
      <c r="N29" s="41"/>
      <c r="O29" s="41"/>
      <c r="P29" s="41"/>
      <c r="Q29" s="41"/>
      <c r="R29" s="41"/>
      <c r="S29" s="73"/>
      <c r="T29" s="73"/>
      <c r="U29" s="42"/>
    </row>
    <row r="30" spans="1:21" ht="15.75">
      <c r="A30" s="40">
        <v>1</v>
      </c>
      <c r="B30" s="8" t="s">
        <v>38</v>
      </c>
      <c r="C30" s="8"/>
      <c r="D30" s="8"/>
      <c r="E30" s="41"/>
      <c r="F30" s="8"/>
      <c r="G30" s="41"/>
      <c r="H30" s="8"/>
      <c r="I30" s="41"/>
      <c r="J30" s="8"/>
      <c r="K30" s="41"/>
      <c r="L30" s="41"/>
      <c r="M30" s="41"/>
      <c r="N30" s="41"/>
      <c r="O30" s="41"/>
      <c r="P30" s="41"/>
      <c r="Q30" s="41"/>
      <c r="R30" s="41"/>
      <c r="S30" s="73"/>
      <c r="T30" s="73"/>
      <c r="U30" s="42"/>
    </row>
    <row r="31" spans="1:21" ht="15.75">
      <c r="A31" s="40">
        <v>2</v>
      </c>
      <c r="B31" s="8" t="s">
        <v>40</v>
      </c>
      <c r="C31" s="8"/>
      <c r="D31" s="8"/>
      <c r="E31" s="41"/>
      <c r="F31" s="8"/>
      <c r="G31" s="41"/>
      <c r="H31" s="8"/>
      <c r="I31" s="41"/>
      <c r="J31" s="8"/>
      <c r="K31" s="41"/>
      <c r="L31" s="41"/>
      <c r="M31" s="41"/>
      <c r="N31" s="41"/>
      <c r="O31" s="41"/>
      <c r="P31" s="41"/>
      <c r="Q31" s="41"/>
      <c r="R31" s="41"/>
      <c r="S31" s="73"/>
      <c r="T31" s="73"/>
      <c r="U31" s="42"/>
    </row>
    <row r="32" spans="1:21" ht="15.75">
      <c r="A32" s="40" t="s">
        <v>39</v>
      </c>
      <c r="B32" s="8"/>
      <c r="C32" s="8"/>
      <c r="D32" s="8"/>
      <c r="E32" s="41"/>
      <c r="F32" s="8"/>
      <c r="G32" s="41"/>
      <c r="H32" s="8"/>
      <c r="I32" s="41"/>
      <c r="J32" s="8"/>
      <c r="K32" s="41"/>
      <c r="L32" s="41"/>
      <c r="M32" s="41"/>
      <c r="N32" s="41"/>
      <c r="O32" s="41"/>
      <c r="P32" s="41"/>
      <c r="Q32" s="41"/>
      <c r="R32" s="41"/>
      <c r="S32" s="73"/>
      <c r="T32" s="73"/>
      <c r="U32" s="42"/>
    </row>
    <row r="33" spans="1:21" ht="47.25">
      <c r="A33" s="44" t="s">
        <v>29</v>
      </c>
      <c r="B33" s="43" t="s">
        <v>117</v>
      </c>
      <c r="C33" s="8"/>
      <c r="D33" s="8"/>
      <c r="E33" s="41"/>
      <c r="F33" s="8"/>
      <c r="G33" s="41"/>
      <c r="H33" s="8"/>
      <c r="I33" s="41"/>
      <c r="J33" s="8"/>
      <c r="K33" s="41"/>
      <c r="L33" s="41"/>
      <c r="M33" s="41"/>
      <c r="N33" s="41"/>
      <c r="O33" s="41"/>
      <c r="P33" s="41"/>
      <c r="Q33" s="41"/>
      <c r="R33" s="41"/>
      <c r="S33" s="73"/>
      <c r="T33" s="73"/>
      <c r="U33" s="42"/>
    </row>
    <row r="34" spans="1:21" ht="15.75">
      <c r="A34" s="40">
        <v>1</v>
      </c>
      <c r="B34" s="8" t="s">
        <v>38</v>
      </c>
      <c r="C34" s="8"/>
      <c r="D34" s="8"/>
      <c r="E34" s="41"/>
      <c r="F34" s="8"/>
      <c r="G34" s="41"/>
      <c r="H34" s="8"/>
      <c r="I34" s="41"/>
      <c r="J34" s="8"/>
      <c r="K34" s="41"/>
      <c r="L34" s="41"/>
      <c r="M34" s="41"/>
      <c r="N34" s="41"/>
      <c r="O34" s="41"/>
      <c r="P34" s="41"/>
      <c r="Q34" s="41"/>
      <c r="R34" s="41"/>
      <c r="S34" s="73"/>
      <c r="T34" s="73"/>
      <c r="U34" s="42"/>
    </row>
    <row r="35" spans="1:21" ht="15.75">
      <c r="A35" s="40">
        <v>2</v>
      </c>
      <c r="B35" s="8" t="s">
        <v>40</v>
      </c>
      <c r="C35" s="8"/>
      <c r="D35" s="8"/>
      <c r="E35" s="41"/>
      <c r="F35" s="8"/>
      <c r="G35" s="41"/>
      <c r="H35" s="8"/>
      <c r="I35" s="41"/>
      <c r="J35" s="8"/>
      <c r="K35" s="41"/>
      <c r="L35" s="41"/>
      <c r="M35" s="41"/>
      <c r="N35" s="41"/>
      <c r="O35" s="41"/>
      <c r="P35" s="41"/>
      <c r="Q35" s="41"/>
      <c r="R35" s="41"/>
      <c r="S35" s="73"/>
      <c r="T35" s="73"/>
      <c r="U35" s="42"/>
    </row>
    <row r="36" spans="1:21" ht="15.75">
      <c r="A36" s="40" t="s">
        <v>39</v>
      </c>
      <c r="B36" s="8"/>
      <c r="C36" s="8"/>
      <c r="D36" s="8"/>
      <c r="E36" s="41"/>
      <c r="F36" s="8"/>
      <c r="G36" s="41"/>
      <c r="H36" s="8"/>
      <c r="I36" s="41"/>
      <c r="J36" s="8"/>
      <c r="K36" s="41"/>
      <c r="L36" s="41"/>
      <c r="M36" s="41"/>
      <c r="N36" s="41"/>
      <c r="O36" s="41"/>
      <c r="P36" s="41"/>
      <c r="Q36" s="41"/>
      <c r="R36" s="41"/>
      <c r="S36" s="73"/>
      <c r="T36" s="73"/>
      <c r="U36" s="42"/>
    </row>
    <row r="37" spans="1:21" ht="15.75">
      <c r="A37" s="21" t="s">
        <v>5</v>
      </c>
      <c r="B37" s="19" t="s">
        <v>51</v>
      </c>
      <c r="C37" s="19"/>
      <c r="D37" s="19"/>
      <c r="E37" s="19"/>
      <c r="F37" s="19"/>
      <c r="G37" s="19"/>
      <c r="H37" s="19"/>
      <c r="I37" s="19"/>
      <c r="J37" s="19"/>
      <c r="K37" s="19"/>
      <c r="L37" s="4"/>
      <c r="M37" s="4"/>
      <c r="N37" s="4"/>
      <c r="O37" s="4"/>
      <c r="P37" s="4"/>
      <c r="Q37" s="4"/>
      <c r="R37" s="4"/>
      <c r="S37" s="28"/>
      <c r="T37" s="28"/>
      <c r="U37" s="5"/>
    </row>
    <row r="38" spans="1:21" ht="31.5">
      <c r="A38" s="47" t="s">
        <v>6</v>
      </c>
      <c r="B38" s="19" t="s">
        <v>115</v>
      </c>
      <c r="C38" s="19"/>
      <c r="D38" s="19"/>
      <c r="E38" s="19"/>
      <c r="F38" s="19"/>
      <c r="G38" s="19"/>
      <c r="H38" s="19"/>
      <c r="I38" s="19"/>
      <c r="J38" s="19"/>
      <c r="K38" s="19"/>
      <c r="L38" s="4"/>
      <c r="M38" s="4"/>
      <c r="N38" s="4"/>
      <c r="O38" s="4"/>
      <c r="P38" s="4"/>
      <c r="Q38" s="4"/>
      <c r="R38" s="4"/>
      <c r="S38" s="28"/>
      <c r="T38" s="28"/>
      <c r="U38" s="5"/>
    </row>
    <row r="39" spans="1:21" ht="15.75">
      <c r="A39" s="13">
        <v>1</v>
      </c>
      <c r="B39" s="3" t="s">
        <v>38</v>
      </c>
      <c r="C39" s="19"/>
      <c r="D39" s="19"/>
      <c r="E39" s="19"/>
      <c r="F39" s="19"/>
      <c r="G39" s="19"/>
      <c r="H39" s="19"/>
      <c r="I39" s="19"/>
      <c r="J39" s="19"/>
      <c r="K39" s="19"/>
      <c r="L39" s="4"/>
      <c r="M39" s="4"/>
      <c r="N39" s="4"/>
      <c r="O39" s="4"/>
      <c r="P39" s="4"/>
      <c r="Q39" s="4"/>
      <c r="R39" s="4"/>
      <c r="S39" s="28"/>
      <c r="T39" s="28"/>
      <c r="U39" s="5"/>
    </row>
    <row r="40" spans="1:21" ht="15.75">
      <c r="A40" s="13">
        <v>2</v>
      </c>
      <c r="B40" s="3" t="s">
        <v>40</v>
      </c>
      <c r="C40" s="19"/>
      <c r="D40" s="19"/>
      <c r="E40" s="19"/>
      <c r="F40" s="19"/>
      <c r="G40" s="19"/>
      <c r="H40" s="19"/>
      <c r="I40" s="19"/>
      <c r="J40" s="19"/>
      <c r="K40" s="19"/>
      <c r="L40" s="4"/>
      <c r="M40" s="4"/>
      <c r="N40" s="4"/>
      <c r="O40" s="4"/>
      <c r="P40" s="4"/>
      <c r="Q40" s="4"/>
      <c r="R40" s="4"/>
      <c r="S40" s="28"/>
      <c r="T40" s="28"/>
      <c r="U40" s="5"/>
    </row>
    <row r="41" spans="1:21" ht="15.75">
      <c r="A41" s="40" t="s">
        <v>39</v>
      </c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4"/>
      <c r="M41" s="4"/>
      <c r="N41" s="4"/>
      <c r="O41" s="4"/>
      <c r="P41" s="4"/>
      <c r="Q41" s="4"/>
      <c r="R41" s="4"/>
      <c r="S41" s="28"/>
      <c r="T41" s="28"/>
      <c r="U41" s="5"/>
    </row>
    <row r="42" spans="1:21" ht="15.75">
      <c r="A42" s="55" t="s">
        <v>7</v>
      </c>
      <c r="B42" s="56" t="s">
        <v>224</v>
      </c>
      <c r="C42" s="19"/>
      <c r="D42" s="19"/>
      <c r="E42" s="19"/>
      <c r="F42" s="19"/>
      <c r="G42" s="19"/>
      <c r="H42" s="19"/>
      <c r="I42" s="19"/>
      <c r="J42" s="19"/>
      <c r="K42" s="19"/>
      <c r="L42" s="4"/>
      <c r="M42" s="4"/>
      <c r="N42" s="4"/>
      <c r="O42" s="4"/>
      <c r="P42" s="4"/>
      <c r="Q42" s="4"/>
      <c r="R42" s="4"/>
      <c r="S42" s="28"/>
      <c r="T42" s="28"/>
      <c r="U42" s="5"/>
    </row>
    <row r="43" spans="1:21" ht="15.75">
      <c r="A43" s="13">
        <v>1</v>
      </c>
      <c r="B43" s="3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4"/>
      <c r="M43" s="4"/>
      <c r="N43" s="4"/>
      <c r="O43" s="4"/>
      <c r="P43" s="4"/>
      <c r="Q43" s="4"/>
      <c r="R43" s="4"/>
      <c r="S43" s="28"/>
      <c r="T43" s="28"/>
      <c r="U43" s="5"/>
    </row>
    <row r="44" spans="1:21" ht="15.75">
      <c r="A44" s="13"/>
      <c r="B44" s="3" t="s">
        <v>124</v>
      </c>
      <c r="C44" s="19"/>
      <c r="D44" s="19"/>
      <c r="E44" s="19"/>
      <c r="F44" s="19"/>
      <c r="G44" s="19"/>
      <c r="H44" s="19"/>
      <c r="I44" s="19"/>
      <c r="J44" s="19"/>
      <c r="K44" s="19"/>
      <c r="L44" s="4"/>
      <c r="M44" s="4"/>
      <c r="N44" s="4"/>
      <c r="O44" s="4"/>
      <c r="P44" s="4"/>
      <c r="Q44" s="4"/>
      <c r="R44" s="4"/>
      <c r="S44" s="28"/>
      <c r="T44" s="28"/>
      <c r="U44" s="5"/>
    </row>
    <row r="45" spans="1:21" ht="15.75">
      <c r="A45" s="13">
        <v>2</v>
      </c>
      <c r="B45" s="3" t="s">
        <v>40</v>
      </c>
      <c r="C45" s="19"/>
      <c r="D45" s="19"/>
      <c r="E45" s="19"/>
      <c r="F45" s="19"/>
      <c r="G45" s="19"/>
      <c r="H45" s="19"/>
      <c r="I45" s="19"/>
      <c r="J45" s="19"/>
      <c r="K45" s="19"/>
      <c r="L45" s="4"/>
      <c r="M45" s="4"/>
      <c r="N45" s="4"/>
      <c r="O45" s="4"/>
      <c r="P45" s="4"/>
      <c r="Q45" s="4"/>
      <c r="R45" s="4"/>
      <c r="S45" s="28"/>
      <c r="T45" s="28"/>
      <c r="U45" s="5"/>
    </row>
    <row r="46" spans="1:21" ht="15.75">
      <c r="A46" s="13"/>
      <c r="B46" s="3" t="s">
        <v>124</v>
      </c>
      <c r="C46" s="3"/>
      <c r="D46" s="3"/>
      <c r="E46" s="4"/>
      <c r="F46" s="3"/>
      <c r="G46" s="4"/>
      <c r="H46" s="3"/>
      <c r="I46" s="4"/>
      <c r="J46" s="3"/>
      <c r="K46" s="4"/>
      <c r="L46" s="4"/>
      <c r="M46" s="4"/>
      <c r="N46" s="4"/>
      <c r="O46" s="4"/>
      <c r="P46" s="4"/>
      <c r="Q46" s="4"/>
      <c r="R46" s="4"/>
      <c r="S46" s="28"/>
      <c r="T46" s="28"/>
      <c r="U46" s="5"/>
    </row>
    <row r="47" spans="1:21" ht="15.75">
      <c r="A47" s="13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8"/>
      <c r="T47" s="28"/>
      <c r="U47" s="5"/>
    </row>
    <row r="48" spans="1:21" ht="15.75">
      <c r="A48" s="946" t="s">
        <v>92</v>
      </c>
      <c r="B48" s="947"/>
      <c r="C48" s="8"/>
      <c r="D48" s="8"/>
      <c r="E48" s="41"/>
      <c r="F48" s="8"/>
      <c r="G48" s="41"/>
      <c r="H48" s="8"/>
      <c r="I48" s="41"/>
      <c r="J48" s="8"/>
      <c r="K48" s="41"/>
      <c r="L48" s="41"/>
      <c r="M48" s="41"/>
      <c r="N48" s="41"/>
      <c r="O48" s="41"/>
      <c r="P48" s="41"/>
      <c r="Q48" s="41"/>
      <c r="R48" s="41"/>
      <c r="S48" s="73"/>
      <c r="T48" s="73"/>
      <c r="U48" s="42"/>
    </row>
    <row r="49" spans="1:21" ht="31.5">
      <c r="A49" s="44"/>
      <c r="B49" s="43" t="s">
        <v>114</v>
      </c>
      <c r="C49" s="43"/>
      <c r="D49" s="8"/>
      <c r="E49" s="41"/>
      <c r="F49" s="8"/>
      <c r="G49" s="41"/>
      <c r="H49" s="8"/>
      <c r="I49" s="41"/>
      <c r="J49" s="8"/>
      <c r="K49" s="41"/>
      <c r="L49" s="41"/>
      <c r="M49" s="41"/>
      <c r="N49" s="41"/>
      <c r="O49" s="41"/>
      <c r="P49" s="41"/>
      <c r="Q49" s="41"/>
      <c r="R49" s="41"/>
      <c r="S49" s="73"/>
      <c r="T49" s="73"/>
      <c r="U49" s="42"/>
    </row>
    <row r="50" spans="1:21" ht="15.75">
      <c r="A50" s="40">
        <v>1</v>
      </c>
      <c r="B50" s="8" t="s">
        <v>38</v>
      </c>
      <c r="C50" s="8"/>
      <c r="D50" s="8"/>
      <c r="E50" s="41"/>
      <c r="F50" s="8"/>
      <c r="G50" s="41"/>
      <c r="H50" s="8"/>
      <c r="I50" s="41"/>
      <c r="J50" s="8"/>
      <c r="K50" s="41"/>
      <c r="L50" s="41"/>
      <c r="M50" s="41"/>
      <c r="N50" s="41"/>
      <c r="O50" s="41"/>
      <c r="P50" s="41"/>
      <c r="Q50" s="41"/>
      <c r="R50" s="41"/>
      <c r="S50" s="73"/>
      <c r="T50" s="73"/>
      <c r="U50" s="42"/>
    </row>
    <row r="51" spans="1:21" ht="15.75">
      <c r="A51" s="40">
        <v>2</v>
      </c>
      <c r="B51" s="8" t="s">
        <v>40</v>
      </c>
      <c r="C51" s="8"/>
      <c r="D51" s="8"/>
      <c r="E51" s="41"/>
      <c r="F51" s="8"/>
      <c r="G51" s="41"/>
      <c r="H51" s="8"/>
      <c r="I51" s="41"/>
      <c r="J51" s="8"/>
      <c r="K51" s="41"/>
      <c r="L51" s="41"/>
      <c r="M51" s="41"/>
      <c r="N51" s="41"/>
      <c r="O51" s="41"/>
      <c r="P51" s="41"/>
      <c r="Q51" s="41"/>
      <c r="R51" s="41"/>
      <c r="S51" s="73"/>
      <c r="T51" s="73"/>
      <c r="U51" s="42"/>
    </row>
    <row r="52" spans="1:21" ht="16.5" thickBot="1">
      <c r="A52" s="35" t="s">
        <v>39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74"/>
      <c r="T52" s="74"/>
      <c r="U52" s="37"/>
    </row>
    <row r="53" spans="1:21" ht="15.75">
      <c r="A53" s="33"/>
      <c r="B53" s="3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5.75">
      <c r="A54" s="33"/>
      <c r="B54" s="948" t="s">
        <v>285</v>
      </c>
      <c r="C54" s="948"/>
      <c r="D54" s="948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5.75">
      <c r="A55" s="33"/>
      <c r="B55" s="34" t="s">
        <v>283</v>
      </c>
      <c r="C55" s="26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5.75">
      <c r="A56" s="33"/>
      <c r="B56" s="948" t="s">
        <v>284</v>
      </c>
      <c r="C56" s="948"/>
      <c r="D56" s="948"/>
      <c r="E56" s="948"/>
      <c r="F56" s="948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15.75">
      <c r="A57" s="22"/>
      <c r="B57" s="1" t="s">
        <v>291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5.75">
      <c r="A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5.75">
      <c r="A59" s="22"/>
      <c r="B59" s="950" t="s">
        <v>227</v>
      </c>
      <c r="C59" s="950"/>
      <c r="D59" s="950"/>
      <c r="E59" s="950"/>
      <c r="F59" s="950"/>
      <c r="G59" s="950"/>
      <c r="H59" s="950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5.75">
      <c r="A60" s="22"/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5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ht="15.75">
      <c r="A62" s="10"/>
    </row>
    <row r="63" spans="1:9" ht="15.75">
      <c r="A63" s="14"/>
      <c r="C63" s="15"/>
      <c r="G63" s="23"/>
      <c r="H63" s="16"/>
      <c r="I63" s="23"/>
    </row>
    <row r="64" spans="4:21" ht="15.75">
      <c r="D64" s="18"/>
      <c r="G64" s="17"/>
      <c r="I64" s="17"/>
      <c r="J64" s="17"/>
      <c r="K64" s="17"/>
      <c r="M64" s="23"/>
      <c r="N64" s="23"/>
      <c r="O64" s="23"/>
      <c r="P64" s="23"/>
      <c r="Q64" s="23"/>
      <c r="R64" s="23"/>
      <c r="S64" s="23"/>
      <c r="T64" s="23"/>
      <c r="U64" s="16"/>
    </row>
    <row r="65" spans="1:9" ht="15.75">
      <c r="A65" s="12"/>
      <c r="D65" s="11"/>
      <c r="I65" s="70"/>
    </row>
  </sheetData>
  <sheetProtection/>
  <mergeCells count="24">
    <mergeCell ref="A7:U7"/>
    <mergeCell ref="A16:A18"/>
    <mergeCell ref="B16:B18"/>
    <mergeCell ref="C16:C18"/>
    <mergeCell ref="D16:M16"/>
    <mergeCell ref="N16:N18"/>
    <mergeCell ref="O16:R16"/>
    <mergeCell ref="S16:T16"/>
    <mergeCell ref="O17:O18"/>
    <mergeCell ref="U16:U18"/>
    <mergeCell ref="B59:H59"/>
    <mergeCell ref="F17:G17"/>
    <mergeCell ref="H17:I17"/>
    <mergeCell ref="J17:K17"/>
    <mergeCell ref="L17:M17"/>
    <mergeCell ref="D17:E17"/>
    <mergeCell ref="Q10:U10"/>
    <mergeCell ref="R12:U12"/>
    <mergeCell ref="Q17:R17"/>
    <mergeCell ref="S17:T17"/>
    <mergeCell ref="A48:B48"/>
    <mergeCell ref="B56:F56"/>
    <mergeCell ref="P17:P18"/>
    <mergeCell ref="B54:D54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J78"/>
  <sheetViews>
    <sheetView zoomScale="75" zoomScaleNormal="75" zoomScalePageLayoutView="0" workbookViewId="0" topLeftCell="D1">
      <selection activeCell="K18" sqref="K18"/>
    </sheetView>
  </sheetViews>
  <sheetFormatPr defaultColWidth="9.00390625" defaultRowHeight="15.75"/>
  <cols>
    <col min="1" max="1" width="10.125" style="65" bestFit="1" customWidth="1"/>
    <col min="2" max="2" width="32.50390625" style="140" customWidth="1"/>
    <col min="3" max="3" width="15.375" style="140" customWidth="1"/>
    <col min="4" max="4" width="12.625" style="140" customWidth="1"/>
    <col min="5" max="5" width="11.50390625" style="140" customWidth="1"/>
    <col min="6" max="6" width="10.875" style="140" bestFit="1" customWidth="1"/>
    <col min="7" max="7" width="14.25390625" style="140" customWidth="1"/>
    <col min="8" max="8" width="8.875" style="140" bestFit="1" customWidth="1"/>
    <col min="9" max="9" width="10.625" style="482" customWidth="1"/>
    <col min="10" max="10" width="10.375" style="482" customWidth="1"/>
    <col min="11" max="11" width="13.875" style="140" customWidth="1"/>
    <col min="12" max="12" width="11.625" style="140" bestFit="1" customWidth="1"/>
    <col min="13" max="13" width="14.00390625" style="140" customWidth="1"/>
    <col min="14" max="14" width="11.625" style="140" customWidth="1"/>
    <col min="15" max="15" width="12.00390625" style="140" customWidth="1"/>
    <col min="16" max="16" width="11.625" style="140" customWidth="1"/>
    <col min="17" max="17" width="14.75390625" style="140" bestFit="1" customWidth="1"/>
    <col min="18" max="18" width="14.625" style="140" bestFit="1" customWidth="1"/>
    <col min="19" max="19" width="13.75390625" style="140" bestFit="1" customWidth="1"/>
    <col min="20" max="20" width="14.25390625" style="140" bestFit="1" customWidth="1"/>
    <col min="21" max="21" width="48.25390625" style="142" customWidth="1"/>
    <col min="22" max="22" width="14.50390625" style="142" customWidth="1"/>
    <col min="23" max="23" width="18.375" style="142" customWidth="1"/>
    <col min="24" max="24" width="6.875" style="140" bestFit="1" customWidth="1"/>
    <col min="25" max="25" width="5.00390625" style="140" bestFit="1" customWidth="1"/>
    <col min="26" max="26" width="8.00390625" style="140" bestFit="1" customWidth="1"/>
    <col min="27" max="27" width="11.875" style="140" bestFit="1" customWidth="1"/>
    <col min="28" max="16384" width="9.00390625" style="65" customWidth="1"/>
  </cols>
  <sheetData>
    <row r="1" spans="15:27" ht="15.75">
      <c r="O1" s="141"/>
      <c r="P1" s="141"/>
      <c r="Q1" s="141"/>
      <c r="R1" s="141"/>
      <c r="S1" s="141"/>
      <c r="T1" s="141"/>
      <c r="X1" s="141"/>
      <c r="Y1" s="141"/>
      <c r="Z1" s="141"/>
      <c r="AA1" s="66" t="s">
        <v>296</v>
      </c>
    </row>
    <row r="2" spans="15:27" ht="15.75">
      <c r="O2" s="141"/>
      <c r="P2" s="141"/>
      <c r="Q2" s="141"/>
      <c r="R2" s="141"/>
      <c r="S2" s="141"/>
      <c r="T2" s="141"/>
      <c r="X2" s="141"/>
      <c r="Y2" s="141"/>
      <c r="Z2" s="141"/>
      <c r="AA2" s="66" t="s">
        <v>221</v>
      </c>
    </row>
    <row r="3" spans="15:27" ht="15.75">
      <c r="O3" s="141"/>
      <c r="P3" s="141"/>
      <c r="Q3" s="141"/>
      <c r="R3" s="141"/>
      <c r="S3" s="141"/>
      <c r="T3" s="141"/>
      <c r="X3" s="141"/>
      <c r="Y3" s="141"/>
      <c r="Z3" s="141"/>
      <c r="AA3" s="66" t="s">
        <v>389</v>
      </c>
    </row>
    <row r="4" spans="15:27" ht="15.75">
      <c r="O4" s="141"/>
      <c r="P4" s="141"/>
      <c r="Q4" s="141"/>
      <c r="R4" s="141"/>
      <c r="S4" s="141"/>
      <c r="T4" s="141"/>
      <c r="X4" s="141"/>
      <c r="Y4" s="141"/>
      <c r="Z4" s="141"/>
      <c r="AA4" s="66"/>
    </row>
    <row r="5" spans="1:27" ht="16.5">
      <c r="A5" s="966" t="s">
        <v>705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</row>
    <row r="6" spans="15:27" ht="15.75">
      <c r="O6" s="141"/>
      <c r="P6" s="141"/>
      <c r="Q6" s="141"/>
      <c r="R6" s="141"/>
      <c r="S6" s="141"/>
      <c r="T6" s="141"/>
      <c r="X6" s="141"/>
      <c r="Y6" s="141"/>
      <c r="Z6" s="141"/>
      <c r="AA6" s="66" t="s">
        <v>222</v>
      </c>
    </row>
    <row r="7" spans="15:27" ht="18.75" customHeight="1">
      <c r="O7" s="141"/>
      <c r="P7" s="141"/>
      <c r="Q7" s="141"/>
      <c r="R7" s="141"/>
      <c r="S7" s="141"/>
      <c r="T7" s="141"/>
      <c r="W7" s="883" t="s">
        <v>492</v>
      </c>
      <c r="X7" s="965"/>
      <c r="Y7" s="965"/>
      <c r="Z7" s="965"/>
      <c r="AA7" s="965"/>
    </row>
    <row r="8" spans="15:27" ht="15.75">
      <c r="O8" s="141"/>
      <c r="P8" s="141"/>
      <c r="Q8" s="141"/>
      <c r="R8" s="141"/>
      <c r="S8" s="141"/>
      <c r="T8" s="141"/>
      <c r="W8" s="12"/>
      <c r="X8" s="12"/>
      <c r="Y8" s="12"/>
      <c r="Z8" s="12"/>
      <c r="AA8" s="66"/>
    </row>
    <row r="9" spans="15:27" ht="15.75" customHeight="1">
      <c r="O9" s="141"/>
      <c r="P9" s="141"/>
      <c r="Q9" s="141"/>
      <c r="R9" s="141"/>
      <c r="S9" s="141"/>
      <c r="T9" s="141"/>
      <c r="W9" s="12"/>
      <c r="X9" s="888" t="s">
        <v>485</v>
      </c>
      <c r="Y9" s="889"/>
      <c r="Z9" s="889"/>
      <c r="AA9" s="889"/>
    </row>
    <row r="10" spans="15:27" ht="15.75">
      <c r="O10" s="141"/>
      <c r="P10" s="141"/>
      <c r="Q10" s="141"/>
      <c r="R10" s="141"/>
      <c r="S10" s="141"/>
      <c r="T10" s="141"/>
      <c r="W10" s="12"/>
      <c r="X10" s="12"/>
      <c r="Y10" s="886" t="str">
        <f>'1 приложение 1.1'!AF12</f>
        <v>«29» февраля 2016 года</v>
      </c>
      <c r="Z10" s="886"/>
      <c r="AA10" s="886"/>
    </row>
    <row r="11" spans="15:27" ht="15.75">
      <c r="O11" s="141"/>
      <c r="P11" s="141"/>
      <c r="Q11" s="141"/>
      <c r="R11" s="141"/>
      <c r="S11" s="141"/>
      <c r="T11" s="141"/>
      <c r="W11" s="12"/>
      <c r="X11" s="12"/>
      <c r="Y11" s="12"/>
      <c r="Z11" s="12"/>
      <c r="AA11" s="66" t="s">
        <v>223</v>
      </c>
    </row>
    <row r="12" ht="15.75" thickBot="1"/>
    <row r="13" spans="1:27" s="140" customFormat="1" ht="84.75" customHeight="1">
      <c r="A13" s="970" t="s">
        <v>202</v>
      </c>
      <c r="B13" s="895" t="s">
        <v>213</v>
      </c>
      <c r="C13" s="895" t="s">
        <v>199</v>
      </c>
      <c r="D13" s="895" t="s">
        <v>215</v>
      </c>
      <c r="E13" s="895" t="s">
        <v>197</v>
      </c>
      <c r="F13" s="895"/>
      <c r="G13" s="895"/>
      <c r="H13" s="895" t="s">
        <v>216</v>
      </c>
      <c r="I13" s="895" t="s">
        <v>198</v>
      </c>
      <c r="J13" s="895"/>
      <c r="K13" s="895" t="s">
        <v>214</v>
      </c>
      <c r="L13" s="895"/>
      <c r="M13" s="895"/>
      <c r="N13" s="895"/>
      <c r="O13" s="895" t="s">
        <v>707</v>
      </c>
      <c r="P13" s="895" t="s">
        <v>708</v>
      </c>
      <c r="Q13" s="895" t="s">
        <v>250</v>
      </c>
      <c r="R13" s="895"/>
      <c r="S13" s="895" t="s">
        <v>706</v>
      </c>
      <c r="T13" s="895"/>
      <c r="U13" s="969" t="s">
        <v>200</v>
      </c>
      <c r="V13" s="969"/>
      <c r="W13" s="969"/>
      <c r="X13" s="895" t="s">
        <v>259</v>
      </c>
      <c r="Y13" s="895"/>
      <c r="Z13" s="895"/>
      <c r="AA13" s="896"/>
    </row>
    <row r="14" spans="1:27" s="140" customFormat="1" ht="39.75" customHeight="1">
      <c r="A14" s="971"/>
      <c r="B14" s="894"/>
      <c r="C14" s="894"/>
      <c r="D14" s="894"/>
      <c r="E14" s="894" t="s">
        <v>209</v>
      </c>
      <c r="F14" s="894" t="s">
        <v>210</v>
      </c>
      <c r="G14" s="894" t="s">
        <v>211</v>
      </c>
      <c r="H14" s="894"/>
      <c r="I14" s="894" t="s">
        <v>449</v>
      </c>
      <c r="J14" s="894" t="s">
        <v>450</v>
      </c>
      <c r="K14" s="894" t="s">
        <v>217</v>
      </c>
      <c r="L14" s="894" t="s">
        <v>203</v>
      </c>
      <c r="M14" s="894" t="s">
        <v>218</v>
      </c>
      <c r="N14" s="894" t="s">
        <v>207</v>
      </c>
      <c r="O14" s="894"/>
      <c r="P14" s="894"/>
      <c r="Q14" s="894" t="s">
        <v>251</v>
      </c>
      <c r="R14" s="894" t="s">
        <v>208</v>
      </c>
      <c r="S14" s="894" t="s">
        <v>252</v>
      </c>
      <c r="T14" s="894" t="s">
        <v>208</v>
      </c>
      <c r="U14" s="894" t="s">
        <v>233</v>
      </c>
      <c r="V14" s="894" t="s">
        <v>219</v>
      </c>
      <c r="W14" s="894" t="s">
        <v>220</v>
      </c>
      <c r="X14" s="894" t="s">
        <v>201</v>
      </c>
      <c r="Y14" s="894"/>
      <c r="Z14" s="894" t="s">
        <v>204</v>
      </c>
      <c r="AA14" s="968"/>
    </row>
    <row r="15" spans="1:27" ht="93" customHeight="1">
      <c r="A15" s="971"/>
      <c r="B15" s="894"/>
      <c r="C15" s="894"/>
      <c r="D15" s="894"/>
      <c r="E15" s="894"/>
      <c r="F15" s="894"/>
      <c r="G15" s="894"/>
      <c r="H15" s="894"/>
      <c r="I15" s="894"/>
      <c r="J15" s="894"/>
      <c r="K15" s="894"/>
      <c r="L15" s="894"/>
      <c r="M15" s="894"/>
      <c r="N15" s="894"/>
      <c r="O15" s="894"/>
      <c r="P15" s="894"/>
      <c r="Q15" s="894"/>
      <c r="R15" s="894"/>
      <c r="S15" s="894"/>
      <c r="T15" s="894"/>
      <c r="U15" s="894"/>
      <c r="V15" s="894"/>
      <c r="W15" s="894"/>
      <c r="X15" s="143" t="s">
        <v>229</v>
      </c>
      <c r="Y15" s="143" t="s">
        <v>212</v>
      </c>
      <c r="Z15" s="145" t="s">
        <v>205</v>
      </c>
      <c r="AA15" s="144" t="s">
        <v>206</v>
      </c>
    </row>
    <row r="16" spans="1:27" ht="42" customHeight="1">
      <c r="A16" s="123"/>
      <c r="B16" s="19" t="s">
        <v>44</v>
      </c>
      <c r="C16" s="76"/>
      <c r="D16" s="76"/>
      <c r="E16" s="81">
        <f>E17</f>
        <v>3.131</v>
      </c>
      <c r="F16" s="81"/>
      <c r="G16" s="81">
        <f>G17</f>
        <v>54.415000000000006</v>
      </c>
      <c r="H16" s="143"/>
      <c r="I16" s="182" t="str">
        <f>'Формат ФСТ'!D13</f>
        <v>2017</v>
      </c>
      <c r="J16" s="182" t="s">
        <v>628</v>
      </c>
      <c r="K16" s="147" t="s">
        <v>320</v>
      </c>
      <c r="L16" s="147" t="s">
        <v>320</v>
      </c>
      <c r="M16" s="147" t="s">
        <v>320</v>
      </c>
      <c r="N16" s="147" t="s">
        <v>320</v>
      </c>
      <c r="O16" s="147" t="s">
        <v>320</v>
      </c>
      <c r="P16" s="147" t="s">
        <v>320</v>
      </c>
      <c r="Q16" s="81">
        <f>Q17</f>
        <v>379.21659594080006</v>
      </c>
      <c r="R16" s="143" t="s">
        <v>320</v>
      </c>
      <c r="S16" s="81">
        <f>Q16</f>
        <v>379.21659594080006</v>
      </c>
      <c r="T16" s="143" t="s">
        <v>320</v>
      </c>
      <c r="U16" s="147" t="s">
        <v>320</v>
      </c>
      <c r="V16" s="147" t="s">
        <v>320</v>
      </c>
      <c r="W16" s="147" t="s">
        <v>320</v>
      </c>
      <c r="X16" s="147" t="s">
        <v>320</v>
      </c>
      <c r="Y16" s="147" t="s">
        <v>320</v>
      </c>
      <c r="Z16" s="147" t="s">
        <v>320</v>
      </c>
      <c r="AA16" s="184" t="s">
        <v>320</v>
      </c>
    </row>
    <row r="17" spans="1:27" ht="49.5" customHeight="1">
      <c r="A17" s="146"/>
      <c r="B17" s="19" t="s">
        <v>118</v>
      </c>
      <c r="C17" s="76"/>
      <c r="D17" s="76"/>
      <c r="E17" s="81">
        <f>SUM(E18:E51)</f>
        <v>3.131</v>
      </c>
      <c r="F17" s="81"/>
      <c r="G17" s="81">
        <f>SUM(G18:G51)</f>
        <v>54.415000000000006</v>
      </c>
      <c r="H17" s="143"/>
      <c r="I17" s="182" t="str">
        <f>'Формат ФСТ'!D14</f>
        <v>2017</v>
      </c>
      <c r="J17" s="182" t="s">
        <v>628</v>
      </c>
      <c r="K17" s="147" t="s">
        <v>320</v>
      </c>
      <c r="L17" s="147" t="s">
        <v>320</v>
      </c>
      <c r="M17" s="147" t="s">
        <v>320</v>
      </c>
      <c r="N17" s="147" t="s">
        <v>320</v>
      </c>
      <c r="O17" s="147" t="s">
        <v>320</v>
      </c>
      <c r="P17" s="147" t="s">
        <v>320</v>
      </c>
      <c r="Q17" s="81">
        <f>SUM(Q18:Q51)</f>
        <v>379.21659594080006</v>
      </c>
      <c r="R17" s="143" t="s">
        <v>320</v>
      </c>
      <c r="S17" s="81">
        <f>SUM(S18:S51)</f>
        <v>379.21659594080006</v>
      </c>
      <c r="T17" s="143" t="s">
        <v>320</v>
      </c>
      <c r="U17" s="147" t="s">
        <v>320</v>
      </c>
      <c r="V17" s="147" t="s">
        <v>320</v>
      </c>
      <c r="W17" s="147" t="s">
        <v>320</v>
      </c>
      <c r="X17" s="147" t="s">
        <v>320</v>
      </c>
      <c r="Y17" s="147" t="s">
        <v>320</v>
      </c>
      <c r="Z17" s="147" t="s">
        <v>320</v>
      </c>
      <c r="AA17" s="184" t="s">
        <v>320</v>
      </c>
    </row>
    <row r="18" spans="1:27" ht="84" customHeight="1">
      <c r="A18" s="690" t="s">
        <v>369</v>
      </c>
      <c r="B18" s="698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18" s="76" t="s">
        <v>319</v>
      </c>
      <c r="D18" s="76" t="s">
        <v>322</v>
      </c>
      <c r="E18" s="691">
        <f>'Формат ФСТ'!F15</f>
        <v>0</v>
      </c>
      <c r="F18" s="692"/>
      <c r="G18" s="691">
        <f>'Формат ФСТ'!G15</f>
        <v>5.16</v>
      </c>
      <c r="H18" s="147"/>
      <c r="I18" s="182" t="s">
        <v>436</v>
      </c>
      <c r="J18" s="182" t="s">
        <v>436</v>
      </c>
      <c r="K18" s="147" t="s">
        <v>320</v>
      </c>
      <c r="L18" s="147" t="s">
        <v>320</v>
      </c>
      <c r="M18" s="147" t="s">
        <v>320</v>
      </c>
      <c r="N18" s="147" t="s">
        <v>320</v>
      </c>
      <c r="O18" s="147" t="s">
        <v>320</v>
      </c>
      <c r="P18" s="147" t="s">
        <v>320</v>
      </c>
      <c r="Q18" s="81">
        <f>'1 приложение 1.1'!AI21</f>
        <v>27.976183399999996</v>
      </c>
      <c r="R18" s="147" t="s">
        <v>320</v>
      </c>
      <c r="S18" s="691">
        <f aca="true" t="shared" si="0" ref="S18:S51">Q18</f>
        <v>27.976183399999996</v>
      </c>
      <c r="T18" s="147" t="s">
        <v>320</v>
      </c>
      <c r="U18" s="76" t="s">
        <v>321</v>
      </c>
      <c r="V18" s="147" t="s">
        <v>320</v>
      </c>
      <c r="W18" s="147" t="s">
        <v>320</v>
      </c>
      <c r="X18" s="147" t="s">
        <v>320</v>
      </c>
      <c r="Y18" s="147" t="s">
        <v>320</v>
      </c>
      <c r="Z18" s="147" t="s">
        <v>320</v>
      </c>
      <c r="AA18" s="184" t="s">
        <v>320</v>
      </c>
    </row>
    <row r="19" spans="1:27" ht="78.75" customHeight="1">
      <c r="A19" s="690" t="s">
        <v>348</v>
      </c>
      <c r="B19" s="698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19" s="76" t="s">
        <v>319</v>
      </c>
      <c r="D19" s="76" t="s">
        <v>322</v>
      </c>
      <c r="E19" s="691">
        <f>'Формат ФСТ'!F16</f>
        <v>0</v>
      </c>
      <c r="F19" s="692"/>
      <c r="G19" s="691">
        <f>'Формат ФСТ'!G16</f>
        <v>5.1</v>
      </c>
      <c r="H19" s="147"/>
      <c r="I19" s="182" t="s">
        <v>436</v>
      </c>
      <c r="J19" s="182" t="s">
        <v>436</v>
      </c>
      <c r="K19" s="147" t="s">
        <v>320</v>
      </c>
      <c r="L19" s="147" t="s">
        <v>320</v>
      </c>
      <c r="M19" s="147" t="s">
        <v>320</v>
      </c>
      <c r="N19" s="147" t="s">
        <v>320</v>
      </c>
      <c r="O19" s="147" t="s">
        <v>320</v>
      </c>
      <c r="P19" s="147" t="s">
        <v>320</v>
      </c>
      <c r="Q19" s="81">
        <f>'1 приложение 1.1'!AI22</f>
        <v>19.687887</v>
      </c>
      <c r="R19" s="147" t="s">
        <v>320</v>
      </c>
      <c r="S19" s="691">
        <f t="shared" si="0"/>
        <v>19.687887</v>
      </c>
      <c r="T19" s="147" t="s">
        <v>320</v>
      </c>
      <c r="U19" s="76" t="s">
        <v>321</v>
      </c>
      <c r="V19" s="147" t="s">
        <v>320</v>
      </c>
      <c r="W19" s="147" t="s">
        <v>320</v>
      </c>
      <c r="X19" s="147" t="s">
        <v>320</v>
      </c>
      <c r="Y19" s="147" t="s">
        <v>320</v>
      </c>
      <c r="Z19" s="147" t="s">
        <v>320</v>
      </c>
      <c r="AA19" s="184" t="s">
        <v>320</v>
      </c>
    </row>
    <row r="20" spans="1:27" ht="60" customHeight="1">
      <c r="A20" s="690" t="s">
        <v>347</v>
      </c>
      <c r="B20" s="698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20" s="76" t="s">
        <v>319</v>
      </c>
      <c r="D20" s="76" t="s">
        <v>322</v>
      </c>
      <c r="E20" s="691">
        <f>'Формат ФСТ'!F17</f>
        <v>0</v>
      </c>
      <c r="F20" s="692"/>
      <c r="G20" s="691">
        <f>'Формат ФСТ'!G17</f>
        <v>2.7</v>
      </c>
      <c r="H20" s="147"/>
      <c r="I20" s="182" t="s">
        <v>436</v>
      </c>
      <c r="J20" s="182" t="s">
        <v>436</v>
      </c>
      <c r="K20" s="147" t="s">
        <v>320</v>
      </c>
      <c r="L20" s="147" t="s">
        <v>320</v>
      </c>
      <c r="M20" s="147" t="s">
        <v>320</v>
      </c>
      <c r="N20" s="147" t="s">
        <v>320</v>
      </c>
      <c r="O20" s="147" t="s">
        <v>320</v>
      </c>
      <c r="P20" s="147" t="s">
        <v>320</v>
      </c>
      <c r="Q20" s="81">
        <f>'1 приложение 1.1'!AI23</f>
        <v>3.6837712</v>
      </c>
      <c r="R20" s="147" t="s">
        <v>320</v>
      </c>
      <c r="S20" s="691">
        <f t="shared" si="0"/>
        <v>3.6837712</v>
      </c>
      <c r="T20" s="147" t="s">
        <v>320</v>
      </c>
      <c r="U20" s="76" t="s">
        <v>321</v>
      </c>
      <c r="V20" s="147" t="s">
        <v>320</v>
      </c>
      <c r="W20" s="147" t="s">
        <v>320</v>
      </c>
      <c r="X20" s="147" t="s">
        <v>320</v>
      </c>
      <c r="Y20" s="147" t="s">
        <v>320</v>
      </c>
      <c r="Z20" s="147" t="s">
        <v>320</v>
      </c>
      <c r="AA20" s="184" t="s">
        <v>320</v>
      </c>
    </row>
    <row r="21" spans="1:27" s="696" customFormat="1" ht="60" customHeight="1">
      <c r="A21" s="690" t="s">
        <v>375</v>
      </c>
      <c r="B21" s="698" t="str">
        <f>'Формат ФСТ'!B18</f>
        <v>Замена оборудования РУ-6кВ РТП-1526, по адресу: г. Короолев, ул. Сакко и Ванцетти, д. 11 Е</v>
      </c>
      <c r="C21" s="143" t="s">
        <v>319</v>
      </c>
      <c r="D21" s="143" t="s">
        <v>322</v>
      </c>
      <c r="E21" s="691">
        <f>'Формат ФСТ'!F18</f>
        <v>0</v>
      </c>
      <c r="F21" s="693"/>
      <c r="G21" s="691">
        <f>'Формат ФСТ'!G18</f>
        <v>0</v>
      </c>
      <c r="H21" s="694"/>
      <c r="I21" s="182" t="s">
        <v>436</v>
      </c>
      <c r="J21" s="182" t="s">
        <v>436</v>
      </c>
      <c r="K21" s="694"/>
      <c r="L21" s="694"/>
      <c r="M21" s="694"/>
      <c r="N21" s="694"/>
      <c r="O21" s="694"/>
      <c r="P21" s="694"/>
      <c r="Q21" s="81">
        <f>'1 приложение 1.1'!AI24</f>
        <v>13.233334199999998</v>
      </c>
      <c r="R21" s="694"/>
      <c r="S21" s="691">
        <f t="shared" si="0"/>
        <v>13.233334199999998</v>
      </c>
      <c r="T21" s="694"/>
      <c r="U21" s="76" t="s">
        <v>321</v>
      </c>
      <c r="V21" s="694"/>
      <c r="W21" s="694"/>
      <c r="X21" s="694"/>
      <c r="Y21" s="694"/>
      <c r="Z21" s="694"/>
      <c r="AA21" s="695"/>
    </row>
    <row r="22" spans="1:27" s="696" customFormat="1" ht="60" customHeight="1">
      <c r="A22" s="690" t="s">
        <v>376</v>
      </c>
      <c r="B22" s="698" t="str">
        <f>'Формат ФСТ'!B19</f>
        <v>Реконструкция кабельной линии 10 кВ РП-1536 ТП-315, по адресу: г. Короолев, ул. Калининградская</v>
      </c>
      <c r="C22" s="143" t="s">
        <v>319</v>
      </c>
      <c r="D22" s="143" t="s">
        <v>322</v>
      </c>
      <c r="E22" s="691">
        <f>'Формат ФСТ'!F19</f>
        <v>0</v>
      </c>
      <c r="F22" s="693"/>
      <c r="G22" s="691">
        <f>'Формат ФСТ'!G19</f>
        <v>0.194</v>
      </c>
      <c r="H22" s="694"/>
      <c r="I22" s="182" t="s">
        <v>436</v>
      </c>
      <c r="J22" s="182" t="s">
        <v>436</v>
      </c>
      <c r="K22" s="694"/>
      <c r="L22" s="694"/>
      <c r="M22" s="694"/>
      <c r="N22" s="694"/>
      <c r="O22" s="694"/>
      <c r="P22" s="694"/>
      <c r="Q22" s="81">
        <f>'1 приложение 1.1'!AI25</f>
        <v>1.1251474875999998</v>
      </c>
      <c r="R22" s="694"/>
      <c r="S22" s="691">
        <f t="shared" si="0"/>
        <v>1.1251474875999998</v>
      </c>
      <c r="T22" s="694"/>
      <c r="U22" s="76" t="s">
        <v>321</v>
      </c>
      <c r="V22" s="694"/>
      <c r="W22" s="694"/>
      <c r="X22" s="694"/>
      <c r="Y22" s="694"/>
      <c r="Z22" s="694"/>
      <c r="AA22" s="695"/>
    </row>
    <row r="23" spans="1:27" s="696" customFormat="1" ht="60" customHeight="1">
      <c r="A23" s="690" t="s">
        <v>377</v>
      </c>
      <c r="B23" s="698" t="str">
        <f>'Формат ФСТ'!B20</f>
        <v>Реконструкция кабельной линии 10 кВ ТП-315 ТП-419, по адресу: г. Королев, ул. Калининградская</v>
      </c>
      <c r="C23" s="143" t="s">
        <v>319</v>
      </c>
      <c r="D23" s="143" t="s">
        <v>322</v>
      </c>
      <c r="E23" s="691">
        <f>'Формат ФСТ'!F20</f>
        <v>0</v>
      </c>
      <c r="F23" s="693"/>
      <c r="G23" s="691">
        <f>'Формат ФСТ'!G20</f>
        <v>0.63</v>
      </c>
      <c r="H23" s="694"/>
      <c r="I23" s="182" t="s">
        <v>436</v>
      </c>
      <c r="J23" s="182" t="s">
        <v>436</v>
      </c>
      <c r="K23" s="694"/>
      <c r="L23" s="694"/>
      <c r="M23" s="694"/>
      <c r="N23" s="694"/>
      <c r="O23" s="694"/>
      <c r="P23" s="694"/>
      <c r="Q23" s="81">
        <f>'1 приложение 1.1'!AI26</f>
        <v>3.3212478712</v>
      </c>
      <c r="R23" s="694"/>
      <c r="S23" s="691">
        <f t="shared" si="0"/>
        <v>3.3212478712</v>
      </c>
      <c r="T23" s="694"/>
      <c r="U23" s="76" t="s">
        <v>321</v>
      </c>
      <c r="V23" s="694"/>
      <c r="W23" s="694"/>
      <c r="X23" s="694"/>
      <c r="Y23" s="694"/>
      <c r="Z23" s="694"/>
      <c r="AA23" s="695"/>
    </row>
    <row r="24" spans="1:27" s="696" customFormat="1" ht="60" customHeight="1">
      <c r="A24" s="690" t="s">
        <v>378</v>
      </c>
      <c r="B24" s="698" t="str">
        <f>'Формат ФСТ'!B21</f>
        <v>Реконструкция КРУН-2, по адресу: мкр. Первомайский, ул. Советская</v>
      </c>
      <c r="C24" s="143" t="s">
        <v>319</v>
      </c>
      <c r="D24" s="143" t="s">
        <v>322</v>
      </c>
      <c r="E24" s="691">
        <f>'Формат ФСТ'!F21</f>
        <v>0</v>
      </c>
      <c r="F24" s="693"/>
      <c r="G24" s="691">
        <f>'Формат ФСТ'!G21</f>
        <v>1.265</v>
      </c>
      <c r="H24" s="694"/>
      <c r="I24" s="182" t="s">
        <v>436</v>
      </c>
      <c r="J24" s="182" t="s">
        <v>436</v>
      </c>
      <c r="K24" s="694"/>
      <c r="L24" s="694"/>
      <c r="M24" s="694"/>
      <c r="N24" s="694"/>
      <c r="O24" s="694"/>
      <c r="P24" s="694"/>
      <c r="Q24" s="81">
        <f>'1 приложение 1.1'!AI27</f>
        <v>11.3158455162</v>
      </c>
      <c r="R24" s="694"/>
      <c r="S24" s="691">
        <f t="shared" si="0"/>
        <v>11.3158455162</v>
      </c>
      <c r="T24" s="694"/>
      <c r="U24" s="76" t="s">
        <v>321</v>
      </c>
      <c r="V24" s="694"/>
      <c r="W24" s="694"/>
      <c r="X24" s="694"/>
      <c r="Y24" s="694"/>
      <c r="Z24" s="694"/>
      <c r="AA24" s="695"/>
    </row>
    <row r="25" spans="1:27" s="696" customFormat="1" ht="60" customHeight="1">
      <c r="A25" s="690" t="s">
        <v>538</v>
      </c>
      <c r="B25" s="698" t="str">
        <f>'Формат ФСТ'!B22</f>
        <v>Строительство линии 237 ТП-303 КТП-305 взамен выбывающих основных фондов, по адресу: пос. Образцово</v>
      </c>
      <c r="C25" s="143" t="s">
        <v>319</v>
      </c>
      <c r="D25" s="143" t="s">
        <v>322</v>
      </c>
      <c r="E25" s="691">
        <f>'Формат ФСТ'!F22</f>
        <v>0</v>
      </c>
      <c r="F25" s="693"/>
      <c r="G25" s="691">
        <f>'Формат ФСТ'!G22</f>
        <v>0.194</v>
      </c>
      <c r="H25" s="694"/>
      <c r="I25" s="182" t="s">
        <v>438</v>
      </c>
      <c r="J25" s="182" t="s">
        <v>438</v>
      </c>
      <c r="K25" s="694"/>
      <c r="L25" s="694"/>
      <c r="M25" s="694"/>
      <c r="N25" s="694"/>
      <c r="O25" s="694"/>
      <c r="P25" s="694"/>
      <c r="Q25" s="81">
        <f>'1 приложение 1.1'!AI28</f>
        <v>0.7797417461999999</v>
      </c>
      <c r="R25" s="694"/>
      <c r="S25" s="691">
        <f t="shared" si="0"/>
        <v>0.7797417461999999</v>
      </c>
      <c r="T25" s="694"/>
      <c r="U25" s="76" t="s">
        <v>321</v>
      </c>
      <c r="V25" s="694"/>
      <c r="W25" s="694"/>
      <c r="X25" s="694"/>
      <c r="Y25" s="694"/>
      <c r="Z25" s="694"/>
      <c r="AA25" s="695"/>
    </row>
    <row r="26" spans="1:27" s="696" customFormat="1" ht="60" customHeight="1">
      <c r="A26" s="690" t="s">
        <v>379</v>
      </c>
      <c r="B26" s="698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6" s="143" t="s">
        <v>319</v>
      </c>
      <c r="D26" s="143" t="s">
        <v>322</v>
      </c>
      <c r="E26" s="691">
        <f>'Формат ФСТ'!F23</f>
        <v>0</v>
      </c>
      <c r="F26" s="693"/>
      <c r="G26" s="691">
        <f>'Формат ФСТ'!G23</f>
        <v>1.371</v>
      </c>
      <c r="H26" s="694"/>
      <c r="I26" s="182" t="s">
        <v>438</v>
      </c>
      <c r="J26" s="182" t="s">
        <v>438</v>
      </c>
      <c r="K26" s="694"/>
      <c r="L26" s="694"/>
      <c r="M26" s="694"/>
      <c r="N26" s="694"/>
      <c r="O26" s="694"/>
      <c r="P26" s="694"/>
      <c r="Q26" s="81">
        <f>'1 приложение 1.1'!AI29</f>
        <v>6.611341500400001</v>
      </c>
      <c r="R26" s="694"/>
      <c r="S26" s="691">
        <f t="shared" si="0"/>
        <v>6.611341500400001</v>
      </c>
      <c r="T26" s="694"/>
      <c r="U26" s="76" t="s">
        <v>321</v>
      </c>
      <c r="V26" s="694"/>
      <c r="W26" s="694"/>
      <c r="X26" s="694"/>
      <c r="Y26" s="694"/>
      <c r="Z26" s="694"/>
      <c r="AA26" s="695"/>
    </row>
    <row r="27" spans="1:27" s="696" customFormat="1" ht="60" customHeight="1">
      <c r="A27" s="690" t="s">
        <v>380</v>
      </c>
      <c r="B27" s="698" t="str">
        <f>'Формат ФСТ'!B24</f>
        <v>Строительство линии 712 А ТП-310-КТП-1160 взамен выбывающих основных фондов, по адресу: пос. Образцово</v>
      </c>
      <c r="C27" s="143" t="s">
        <v>319</v>
      </c>
      <c r="D27" s="143" t="s">
        <v>322</v>
      </c>
      <c r="E27" s="691">
        <f>'Формат ФСТ'!F24</f>
        <v>0</v>
      </c>
      <c r="F27" s="693"/>
      <c r="G27" s="691">
        <f>'Формат ФСТ'!G24</f>
        <v>1.064</v>
      </c>
      <c r="H27" s="694"/>
      <c r="I27" s="182" t="s">
        <v>438</v>
      </c>
      <c r="J27" s="182" t="s">
        <v>438</v>
      </c>
      <c r="K27" s="694"/>
      <c r="L27" s="694"/>
      <c r="M27" s="694"/>
      <c r="N27" s="694"/>
      <c r="O27" s="694"/>
      <c r="P27" s="694"/>
      <c r="Q27" s="81">
        <f>'1 приложение 1.1'!AI30</f>
        <v>5.1191395784</v>
      </c>
      <c r="R27" s="694"/>
      <c r="S27" s="691">
        <f t="shared" si="0"/>
        <v>5.1191395784</v>
      </c>
      <c r="T27" s="694"/>
      <c r="U27" s="76" t="s">
        <v>321</v>
      </c>
      <c r="V27" s="694"/>
      <c r="W27" s="694"/>
      <c r="X27" s="694"/>
      <c r="Y27" s="694"/>
      <c r="Z27" s="694"/>
      <c r="AA27" s="695"/>
    </row>
    <row r="28" spans="1:27" s="696" customFormat="1" ht="60" customHeight="1">
      <c r="A28" s="690" t="s">
        <v>381</v>
      </c>
      <c r="B28" s="698" t="str">
        <f>'Формат ФСТ'!B25</f>
        <v>Замена оборудования РУ-6кВ ТП-330, по адресу: мкр. Болшево ул. Московская</v>
      </c>
      <c r="C28" s="143" t="s">
        <v>319</v>
      </c>
      <c r="D28" s="143" t="s">
        <v>322</v>
      </c>
      <c r="E28" s="691">
        <f>'Формат ФСТ'!F25</f>
        <v>0</v>
      </c>
      <c r="F28" s="693"/>
      <c r="G28" s="691">
        <f>'Формат ФСТ'!G25</f>
        <v>0</v>
      </c>
      <c r="H28" s="694"/>
      <c r="I28" s="182" t="s">
        <v>438</v>
      </c>
      <c r="J28" s="182" t="s">
        <v>438</v>
      </c>
      <c r="K28" s="694"/>
      <c r="L28" s="694"/>
      <c r="M28" s="694"/>
      <c r="N28" s="694"/>
      <c r="O28" s="694"/>
      <c r="P28" s="694"/>
      <c r="Q28" s="81">
        <f>'1 приложение 1.1'!AI31</f>
        <v>10.164824357399999</v>
      </c>
      <c r="R28" s="694"/>
      <c r="S28" s="691">
        <f t="shared" si="0"/>
        <v>10.164824357399999</v>
      </c>
      <c r="T28" s="694"/>
      <c r="U28" s="76" t="s">
        <v>321</v>
      </c>
      <c r="V28" s="694"/>
      <c r="W28" s="694"/>
      <c r="X28" s="694"/>
      <c r="Y28" s="694"/>
      <c r="Z28" s="694"/>
      <c r="AA28" s="695"/>
    </row>
    <row r="29" spans="1:27" s="696" customFormat="1" ht="66" customHeight="1">
      <c r="A29" s="690" t="s">
        <v>382</v>
      </c>
      <c r="B29" s="698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29" s="143" t="s">
        <v>319</v>
      </c>
      <c r="D29" s="143" t="s">
        <v>322</v>
      </c>
      <c r="E29" s="691">
        <f>'Формат ФСТ'!F26</f>
        <v>0.52</v>
      </c>
      <c r="F29" s="693"/>
      <c r="G29" s="691">
        <f>'Формат ФСТ'!G26</f>
        <v>2.04</v>
      </c>
      <c r="H29" s="694"/>
      <c r="I29" s="182" t="s">
        <v>438</v>
      </c>
      <c r="J29" s="182" t="s">
        <v>438</v>
      </c>
      <c r="K29" s="694"/>
      <c r="L29" s="694"/>
      <c r="M29" s="694"/>
      <c r="N29" s="694"/>
      <c r="O29" s="694"/>
      <c r="P29" s="694"/>
      <c r="Q29" s="81">
        <f>'1 приложение 1.1'!AI32</f>
        <v>13.287713201999999</v>
      </c>
      <c r="R29" s="694"/>
      <c r="S29" s="691">
        <f t="shared" si="0"/>
        <v>13.287713201999999</v>
      </c>
      <c r="T29" s="694"/>
      <c r="U29" s="76" t="s">
        <v>321</v>
      </c>
      <c r="V29" s="694"/>
      <c r="W29" s="694"/>
      <c r="X29" s="694"/>
      <c r="Y29" s="694"/>
      <c r="Z29" s="694"/>
      <c r="AA29" s="695"/>
    </row>
    <row r="30" spans="1:27" s="696" customFormat="1" ht="71.25" customHeight="1">
      <c r="A30" s="690" t="s">
        <v>539</v>
      </c>
      <c r="B30" s="698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C30" s="143" t="s">
        <v>319</v>
      </c>
      <c r="D30" s="143" t="s">
        <v>322</v>
      </c>
      <c r="E30" s="691">
        <f>'Формат ФСТ'!F27</f>
        <v>0.965</v>
      </c>
      <c r="F30" s="693"/>
      <c r="G30" s="691">
        <f>'Формат ФСТ'!G27</f>
        <v>3.06</v>
      </c>
      <c r="H30" s="694"/>
      <c r="I30" s="182" t="s">
        <v>438</v>
      </c>
      <c r="J30" s="182" t="s">
        <v>438</v>
      </c>
      <c r="K30" s="694"/>
      <c r="L30" s="694"/>
      <c r="M30" s="694"/>
      <c r="N30" s="694"/>
      <c r="O30" s="694"/>
      <c r="P30" s="694"/>
      <c r="Q30" s="81">
        <f>'1 приложение 1.1'!AI33</f>
        <v>22.309243111399997</v>
      </c>
      <c r="R30" s="694"/>
      <c r="S30" s="691">
        <f t="shared" si="0"/>
        <v>22.309243111399997</v>
      </c>
      <c r="T30" s="694"/>
      <c r="U30" s="76" t="s">
        <v>321</v>
      </c>
      <c r="V30" s="694"/>
      <c r="W30" s="694"/>
      <c r="X30" s="694"/>
      <c r="Y30" s="694"/>
      <c r="Z30" s="694"/>
      <c r="AA30" s="695"/>
    </row>
    <row r="31" spans="1:27" s="696" customFormat="1" ht="60" customHeight="1">
      <c r="A31" s="690" t="s">
        <v>383</v>
      </c>
      <c r="B31" s="698" t="str">
        <f>'Формат ФСТ'!B28</f>
        <v>Строительство БКТП и КЛ-6кВ, взамен выбывающих основных фондов в пос .Болшево, ул.Станционная</v>
      </c>
      <c r="C31" s="143" t="s">
        <v>319</v>
      </c>
      <c r="D31" s="143" t="s">
        <v>322</v>
      </c>
      <c r="E31" s="691">
        <f>'Формат ФСТ'!F28</f>
        <v>1</v>
      </c>
      <c r="F31" s="693"/>
      <c r="G31" s="691">
        <f>'Формат ФСТ'!G28</f>
        <v>2.087</v>
      </c>
      <c r="H31" s="694"/>
      <c r="I31" s="182" t="s">
        <v>438</v>
      </c>
      <c r="J31" s="182" t="s">
        <v>438</v>
      </c>
      <c r="K31" s="694"/>
      <c r="L31" s="694"/>
      <c r="M31" s="694"/>
      <c r="N31" s="694"/>
      <c r="O31" s="694"/>
      <c r="P31" s="694"/>
      <c r="Q31" s="81">
        <f>'1 приложение 1.1'!AI34</f>
        <v>27.8041537016</v>
      </c>
      <c r="R31" s="694"/>
      <c r="S31" s="691">
        <f t="shared" si="0"/>
        <v>27.8041537016</v>
      </c>
      <c r="T31" s="694"/>
      <c r="U31" s="76" t="s">
        <v>321</v>
      </c>
      <c r="V31" s="694"/>
      <c r="W31" s="694"/>
      <c r="X31" s="694"/>
      <c r="Y31" s="694"/>
      <c r="Z31" s="694"/>
      <c r="AA31" s="695"/>
    </row>
    <row r="32" spans="1:27" s="696" customFormat="1" ht="81" customHeight="1">
      <c r="A32" s="690" t="s">
        <v>384</v>
      </c>
      <c r="B32" s="698" t="str">
        <f>'Формат ФСТ'!B29</f>
        <v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v>
      </c>
      <c r="C32" s="143" t="s">
        <v>319</v>
      </c>
      <c r="D32" s="143" t="s">
        <v>322</v>
      </c>
      <c r="E32" s="691">
        <f>'Формат ФСТ'!F29</f>
        <v>0.646</v>
      </c>
      <c r="F32" s="693"/>
      <c r="G32" s="691">
        <f>'Формат ФСТ'!G29</f>
        <v>2.55</v>
      </c>
      <c r="H32" s="694"/>
      <c r="I32" s="182" t="s">
        <v>437</v>
      </c>
      <c r="J32" s="182" t="s">
        <v>437</v>
      </c>
      <c r="K32" s="694"/>
      <c r="L32" s="694"/>
      <c r="M32" s="694"/>
      <c r="N32" s="694"/>
      <c r="O32" s="694"/>
      <c r="P32" s="694"/>
      <c r="Q32" s="81">
        <f>'1 приложение 1.1'!AI35</f>
        <v>17.9484652958</v>
      </c>
      <c r="R32" s="694"/>
      <c r="S32" s="691">
        <f t="shared" si="0"/>
        <v>17.9484652958</v>
      </c>
      <c r="T32" s="694"/>
      <c r="U32" s="76" t="s">
        <v>321</v>
      </c>
      <c r="V32" s="694"/>
      <c r="W32" s="694"/>
      <c r="X32" s="694"/>
      <c r="Y32" s="694"/>
      <c r="Z32" s="694"/>
      <c r="AA32" s="695"/>
    </row>
    <row r="33" spans="1:27" s="696" customFormat="1" ht="81" customHeight="1">
      <c r="A33" s="690" t="s">
        <v>385</v>
      </c>
      <c r="B33" s="698" t="str">
        <f>'Формат ФСТ'!B30</f>
        <v>Реконструкция РУ-10 кВ РП-1523, по адресу: г. Королев, пр-т Космонавтов,д. 21 Б</v>
      </c>
      <c r="C33" s="143" t="s">
        <v>319</v>
      </c>
      <c r="D33" s="143" t="s">
        <v>322</v>
      </c>
      <c r="E33" s="691">
        <f>'Формат ФСТ'!F30</f>
        <v>0</v>
      </c>
      <c r="F33" s="693"/>
      <c r="G33" s="691">
        <f>'Формат ФСТ'!G30</f>
        <v>0</v>
      </c>
      <c r="H33" s="694"/>
      <c r="I33" s="182" t="s">
        <v>437</v>
      </c>
      <c r="J33" s="182" t="s">
        <v>437</v>
      </c>
      <c r="K33" s="694"/>
      <c r="L33" s="694"/>
      <c r="M33" s="694"/>
      <c r="N33" s="694"/>
      <c r="O33" s="694"/>
      <c r="P33" s="694"/>
      <c r="Q33" s="81">
        <f>'1 приложение 1.1'!AI36</f>
        <v>16.777867441399998</v>
      </c>
      <c r="R33" s="694"/>
      <c r="S33" s="691">
        <f t="shared" si="0"/>
        <v>16.777867441399998</v>
      </c>
      <c r="T33" s="694"/>
      <c r="U33" s="76" t="s">
        <v>321</v>
      </c>
      <c r="V33" s="694"/>
      <c r="W33" s="694"/>
      <c r="X33" s="694"/>
      <c r="Y33" s="694"/>
      <c r="Z33" s="694"/>
      <c r="AA33" s="697"/>
    </row>
    <row r="34" spans="1:27" s="696" customFormat="1" ht="81" customHeight="1">
      <c r="A34" s="690" t="s">
        <v>386</v>
      </c>
      <c r="B34" s="698" t="str">
        <f>'Формат ФСТ'!B31</f>
        <v>Реконструкция РУ-10 кВ ТП-400, по адресу: г. Королев, ул. Мичурина,д. 21 Г</v>
      </c>
      <c r="C34" s="143" t="s">
        <v>319</v>
      </c>
      <c r="D34" s="143" t="s">
        <v>322</v>
      </c>
      <c r="E34" s="691">
        <f>'Формат ФСТ'!F31</f>
        <v>0</v>
      </c>
      <c r="F34" s="693"/>
      <c r="G34" s="691">
        <f>'Формат ФСТ'!G31</f>
        <v>0</v>
      </c>
      <c r="H34" s="694"/>
      <c r="I34" s="182" t="s">
        <v>437</v>
      </c>
      <c r="J34" s="182" t="s">
        <v>437</v>
      </c>
      <c r="K34" s="694"/>
      <c r="L34" s="694"/>
      <c r="M34" s="694"/>
      <c r="N34" s="694"/>
      <c r="O34" s="694"/>
      <c r="P34" s="694"/>
      <c r="Q34" s="81">
        <f>'1 приложение 1.1'!AI37</f>
        <v>11.878480419399999</v>
      </c>
      <c r="R34" s="694"/>
      <c r="S34" s="691">
        <f t="shared" si="0"/>
        <v>11.878480419399999</v>
      </c>
      <c r="T34" s="694"/>
      <c r="U34" s="76" t="s">
        <v>321</v>
      </c>
      <c r="V34" s="694"/>
      <c r="W34" s="694"/>
      <c r="X34" s="694"/>
      <c r="Y34" s="694"/>
      <c r="Z34" s="694"/>
      <c r="AA34" s="697"/>
    </row>
    <row r="35" spans="1:27" s="696" customFormat="1" ht="81" customHeight="1">
      <c r="A35" s="690" t="s">
        <v>540</v>
      </c>
      <c r="B35" s="698" t="str">
        <f>'Формат ФСТ'!B32</f>
        <v>Реконструкция РУ-10 кВ РП-1522, по адресу: г. Королев, ул. Мичурина,д. 21 Д</v>
      </c>
      <c r="C35" s="143" t="s">
        <v>319</v>
      </c>
      <c r="D35" s="143" t="s">
        <v>322</v>
      </c>
      <c r="E35" s="691">
        <f>'Формат ФСТ'!F32</f>
        <v>0</v>
      </c>
      <c r="F35" s="693"/>
      <c r="G35" s="691">
        <f>'Формат ФСТ'!G32</f>
        <v>0</v>
      </c>
      <c r="H35" s="694"/>
      <c r="I35" s="182" t="s">
        <v>437</v>
      </c>
      <c r="J35" s="182" t="s">
        <v>437</v>
      </c>
      <c r="K35" s="694"/>
      <c r="L35" s="694"/>
      <c r="M35" s="694"/>
      <c r="N35" s="694"/>
      <c r="O35" s="694"/>
      <c r="P35" s="694"/>
      <c r="Q35" s="81">
        <f>'1 приложение 1.1'!AI38</f>
        <v>15.3780314</v>
      </c>
      <c r="R35" s="694"/>
      <c r="S35" s="691">
        <f t="shared" si="0"/>
        <v>15.3780314</v>
      </c>
      <c r="T35" s="694"/>
      <c r="U35" s="76" t="s">
        <v>321</v>
      </c>
      <c r="V35" s="694"/>
      <c r="W35" s="694"/>
      <c r="X35" s="694"/>
      <c r="Y35" s="694"/>
      <c r="Z35" s="694"/>
      <c r="AA35" s="697"/>
    </row>
    <row r="36" spans="1:27" s="696" customFormat="1" ht="81" customHeight="1">
      <c r="A36" s="690" t="s">
        <v>541</v>
      </c>
      <c r="B36" s="698" t="str">
        <f>'Формат ФСТ'!B33</f>
        <v>Реконструкция РУ-10 кВ РП-1548, по адресу: г. Королев, пр-т Космонавтов,д. 41 Б</v>
      </c>
      <c r="C36" s="143" t="s">
        <v>319</v>
      </c>
      <c r="D36" s="143" t="s">
        <v>322</v>
      </c>
      <c r="E36" s="691">
        <f>'Формат ФСТ'!F33</f>
        <v>0</v>
      </c>
      <c r="F36" s="693"/>
      <c r="G36" s="691">
        <f>'Формат ФСТ'!G33</f>
        <v>0</v>
      </c>
      <c r="H36" s="694"/>
      <c r="I36" s="182" t="s">
        <v>489</v>
      </c>
      <c r="J36" s="182" t="s">
        <v>489</v>
      </c>
      <c r="K36" s="694"/>
      <c r="L36" s="694"/>
      <c r="M36" s="694"/>
      <c r="N36" s="694"/>
      <c r="O36" s="694"/>
      <c r="P36" s="694"/>
      <c r="Q36" s="81">
        <f>'1 приложение 1.1'!AI39</f>
        <v>14.6781301294</v>
      </c>
      <c r="R36" s="694"/>
      <c r="S36" s="691">
        <f t="shared" si="0"/>
        <v>14.6781301294</v>
      </c>
      <c r="T36" s="694"/>
      <c r="U36" s="76" t="s">
        <v>321</v>
      </c>
      <c r="V36" s="694"/>
      <c r="W36" s="694"/>
      <c r="X36" s="694"/>
      <c r="Y36" s="694"/>
      <c r="Z36" s="694"/>
      <c r="AA36" s="697"/>
    </row>
    <row r="37" spans="1:27" s="696" customFormat="1" ht="81" customHeight="1">
      <c r="A37" s="690" t="s">
        <v>542</v>
      </c>
      <c r="B37" s="698" t="str">
        <f>'Формат ФСТ'!B34</f>
        <v>Реконструкция РУ-10 кВ РП-1545, по адресу: г. Королев, пр-т Космонавтов,д. 40 Б</v>
      </c>
      <c r="C37" s="143" t="s">
        <v>319</v>
      </c>
      <c r="D37" s="143" t="s">
        <v>322</v>
      </c>
      <c r="E37" s="691">
        <f>'Формат ФСТ'!F34</f>
        <v>0</v>
      </c>
      <c r="F37" s="693"/>
      <c r="G37" s="691">
        <f>'Формат ФСТ'!G34</f>
        <v>0</v>
      </c>
      <c r="H37" s="694"/>
      <c r="I37" s="785" t="s">
        <v>489</v>
      </c>
      <c r="J37" s="785" t="s">
        <v>489</v>
      </c>
      <c r="K37" s="694"/>
      <c r="L37" s="694"/>
      <c r="M37" s="694"/>
      <c r="N37" s="694"/>
      <c r="O37" s="694"/>
      <c r="P37" s="694"/>
      <c r="Q37" s="81">
        <f>'1 приложение 1.1'!AI40</f>
        <v>14.6781301294</v>
      </c>
      <c r="R37" s="694"/>
      <c r="S37" s="691">
        <f t="shared" si="0"/>
        <v>14.6781301294</v>
      </c>
      <c r="T37" s="694"/>
      <c r="U37" s="76" t="s">
        <v>321</v>
      </c>
      <c r="V37" s="694"/>
      <c r="W37" s="694"/>
      <c r="X37" s="694"/>
      <c r="Y37" s="694"/>
      <c r="Z37" s="694"/>
      <c r="AA37" s="697"/>
    </row>
    <row r="38" spans="1:27" s="696" customFormat="1" ht="81" customHeight="1">
      <c r="A38" s="690" t="s">
        <v>543</v>
      </c>
      <c r="B38" s="698" t="str">
        <f>'Формат ФСТ'!B35</f>
        <v>Реконструкция РУ-6 кВ РП-1528, по адресу: г. Королев, ул. Мичурина,д. 21 Г</v>
      </c>
      <c r="C38" s="143" t="s">
        <v>319</v>
      </c>
      <c r="D38" s="143" t="s">
        <v>322</v>
      </c>
      <c r="E38" s="691">
        <f>'Формат ФСТ'!F35</f>
        <v>0</v>
      </c>
      <c r="F38" s="693"/>
      <c r="G38" s="691">
        <f>'Формат ФСТ'!G35</f>
        <v>0</v>
      </c>
      <c r="H38" s="694"/>
      <c r="I38" s="785" t="s">
        <v>489</v>
      </c>
      <c r="J38" s="785" t="s">
        <v>489</v>
      </c>
      <c r="K38" s="694"/>
      <c r="L38" s="694"/>
      <c r="M38" s="694"/>
      <c r="N38" s="694"/>
      <c r="O38" s="694"/>
      <c r="P38" s="694"/>
      <c r="Q38" s="81">
        <f>'1 приложение 1.1'!AI41</f>
        <v>17.4396379442</v>
      </c>
      <c r="R38" s="694"/>
      <c r="S38" s="691">
        <f t="shared" si="0"/>
        <v>17.4396379442</v>
      </c>
      <c r="T38" s="694"/>
      <c r="U38" s="76" t="s">
        <v>321</v>
      </c>
      <c r="V38" s="694"/>
      <c r="W38" s="694"/>
      <c r="X38" s="694"/>
      <c r="Y38" s="694"/>
      <c r="Z38" s="694"/>
      <c r="AA38" s="697"/>
    </row>
    <row r="39" spans="1:27" s="696" customFormat="1" ht="81" customHeight="1">
      <c r="A39" s="690" t="s">
        <v>544</v>
      </c>
      <c r="B39" s="698" t="str">
        <f>'Формат ФСТ'!B36</f>
        <v>Реконструкция РУ-10 кВ РП-1549, по адресу: г. Королев, ул. Аржакова,д. 16 Б</v>
      </c>
      <c r="C39" s="143" t="s">
        <v>319</v>
      </c>
      <c r="D39" s="143" t="s">
        <v>322</v>
      </c>
      <c r="E39" s="691">
        <f>'Формат ФСТ'!F36</f>
        <v>0</v>
      </c>
      <c r="F39" s="693"/>
      <c r="G39" s="691">
        <f>'Формат ФСТ'!G36</f>
        <v>0</v>
      </c>
      <c r="H39" s="694"/>
      <c r="I39" s="785" t="s">
        <v>489</v>
      </c>
      <c r="J39" s="785" t="s">
        <v>489</v>
      </c>
      <c r="K39" s="694"/>
      <c r="L39" s="694"/>
      <c r="M39" s="694"/>
      <c r="N39" s="694"/>
      <c r="O39" s="694"/>
      <c r="P39" s="694"/>
      <c r="Q39" s="81">
        <f>'1 приложение 1.1'!AI42</f>
        <v>12.578392841</v>
      </c>
      <c r="R39" s="694"/>
      <c r="S39" s="691">
        <f t="shared" si="0"/>
        <v>12.578392841</v>
      </c>
      <c r="T39" s="694"/>
      <c r="U39" s="76" t="s">
        <v>321</v>
      </c>
      <c r="V39" s="694"/>
      <c r="W39" s="694"/>
      <c r="X39" s="694"/>
      <c r="Y39" s="694"/>
      <c r="Z39" s="694"/>
      <c r="AA39" s="697"/>
    </row>
    <row r="40" spans="1:27" s="696" customFormat="1" ht="81" customHeight="1">
      <c r="A40" s="690" t="s">
        <v>545</v>
      </c>
      <c r="B40" s="698" t="str">
        <f>'Формат ФСТ'!B37</f>
        <v>Реконструкция РУ-6кВ РП-1542,  по адресу: мкр.Болшево, ул.Б.Комитетская</v>
      </c>
      <c r="C40" s="143" t="s">
        <v>319</v>
      </c>
      <c r="D40" s="143" t="s">
        <v>322</v>
      </c>
      <c r="E40" s="691">
        <f>'Формат ФСТ'!F37</f>
        <v>0</v>
      </c>
      <c r="F40" s="693"/>
      <c r="G40" s="691">
        <f>'Формат ФСТ'!G37</f>
        <v>0</v>
      </c>
      <c r="H40" s="694"/>
      <c r="I40" s="182" t="s">
        <v>489</v>
      </c>
      <c r="J40" s="182" t="s">
        <v>489</v>
      </c>
      <c r="K40" s="694"/>
      <c r="L40" s="694"/>
      <c r="M40" s="694"/>
      <c r="N40" s="694"/>
      <c r="O40" s="694"/>
      <c r="P40" s="694"/>
      <c r="Q40" s="81">
        <f>'1 приложение 1.1'!AI43</f>
        <v>11.1785679742</v>
      </c>
      <c r="R40" s="694"/>
      <c r="S40" s="691">
        <f t="shared" si="0"/>
        <v>11.1785679742</v>
      </c>
      <c r="T40" s="694"/>
      <c r="U40" s="76" t="s">
        <v>321</v>
      </c>
      <c r="V40" s="694"/>
      <c r="W40" s="694"/>
      <c r="X40" s="694"/>
      <c r="Y40" s="694"/>
      <c r="Z40" s="694"/>
      <c r="AA40" s="697"/>
    </row>
    <row r="41" spans="1:27" s="696" customFormat="1" ht="81" customHeight="1">
      <c r="A41" s="690" t="s">
        <v>546</v>
      </c>
      <c r="B41" s="698" t="str">
        <f>'Формат ФСТ'!B38</f>
        <v>Реконструкция РУ-6 кВ РП-1539 ,по адресу: Цветочное хозяйство</v>
      </c>
      <c r="C41" s="143" t="s">
        <v>319</v>
      </c>
      <c r="D41" s="143" t="s">
        <v>322</v>
      </c>
      <c r="E41" s="691">
        <f>'Формат ФСТ'!F38</f>
        <v>0</v>
      </c>
      <c r="F41" s="693"/>
      <c r="G41" s="691">
        <f>'Формат ФСТ'!G38</f>
        <v>0</v>
      </c>
      <c r="H41" s="694"/>
      <c r="I41" s="785" t="s">
        <v>489</v>
      </c>
      <c r="J41" s="785" t="s">
        <v>489</v>
      </c>
      <c r="K41" s="694"/>
      <c r="L41" s="694"/>
      <c r="M41" s="694"/>
      <c r="N41" s="694"/>
      <c r="O41" s="694"/>
      <c r="P41" s="694"/>
      <c r="Q41" s="81">
        <f>'1 приложение 1.1'!AI44</f>
        <v>8.378930076</v>
      </c>
      <c r="R41" s="694"/>
      <c r="S41" s="691">
        <f t="shared" si="0"/>
        <v>8.378930076</v>
      </c>
      <c r="T41" s="694"/>
      <c r="U41" s="76" t="s">
        <v>321</v>
      </c>
      <c r="V41" s="694"/>
      <c r="W41" s="694"/>
      <c r="X41" s="694"/>
      <c r="Y41" s="694"/>
      <c r="Z41" s="694"/>
      <c r="AA41" s="697"/>
    </row>
    <row r="42" spans="1:27" s="696" customFormat="1" ht="81" customHeight="1">
      <c r="A42" s="690" t="s">
        <v>547</v>
      </c>
      <c r="B42" s="698" t="str">
        <f>'Формат ФСТ'!B39</f>
        <v>Реконструкция РУ-6кВ РП-1535 ,по адресу: мкр.Болшево, ул. Советская.</v>
      </c>
      <c r="C42" s="143" t="s">
        <v>319</v>
      </c>
      <c r="D42" s="143" t="s">
        <v>322</v>
      </c>
      <c r="E42" s="691">
        <f>'Формат ФСТ'!F39</f>
        <v>0</v>
      </c>
      <c r="F42" s="693"/>
      <c r="G42" s="691">
        <f>'Формат ФСТ'!G39</f>
        <v>0</v>
      </c>
      <c r="H42" s="694"/>
      <c r="I42" s="785" t="s">
        <v>628</v>
      </c>
      <c r="J42" s="785" t="s">
        <v>628</v>
      </c>
      <c r="K42" s="694"/>
      <c r="L42" s="694"/>
      <c r="M42" s="694"/>
      <c r="N42" s="694"/>
      <c r="O42" s="694"/>
      <c r="P42" s="694"/>
      <c r="Q42" s="81">
        <f>'1 приложение 1.1'!AI45</f>
        <v>18.177692343599997</v>
      </c>
      <c r="R42" s="694"/>
      <c r="S42" s="691">
        <f t="shared" si="0"/>
        <v>18.177692343599997</v>
      </c>
      <c r="T42" s="694"/>
      <c r="U42" s="76" t="s">
        <v>321</v>
      </c>
      <c r="V42" s="694"/>
      <c r="W42" s="694"/>
      <c r="X42" s="694"/>
      <c r="Y42" s="694"/>
      <c r="Z42" s="694"/>
      <c r="AA42" s="697"/>
    </row>
    <row r="43" spans="1:27" s="696" customFormat="1" ht="81" customHeight="1">
      <c r="A43" s="690" t="s">
        <v>548</v>
      </c>
      <c r="B43" s="698" t="str">
        <f>'Формат ФСТ'!B40</f>
        <v>Реконструкция РУ-6 кВ РП-1521 ,по адресу: Московская область, мкр.Первомайский, ул.Советская</v>
      </c>
      <c r="C43" s="143" t="s">
        <v>319</v>
      </c>
      <c r="D43" s="143" t="s">
        <v>322</v>
      </c>
      <c r="E43" s="691">
        <f>'Формат ФСТ'!F40</f>
        <v>0</v>
      </c>
      <c r="F43" s="693"/>
      <c r="G43" s="691">
        <f>'Формат ФСТ'!G40</f>
        <v>0</v>
      </c>
      <c r="H43" s="694"/>
      <c r="I43" s="785" t="s">
        <v>628</v>
      </c>
      <c r="J43" s="785" t="s">
        <v>628</v>
      </c>
      <c r="K43" s="694"/>
      <c r="L43" s="694"/>
      <c r="M43" s="694"/>
      <c r="N43" s="694"/>
      <c r="O43" s="694"/>
      <c r="P43" s="694"/>
      <c r="Q43" s="81">
        <f>'1 приложение 1.1'!AI46</f>
        <v>9.078830673999999</v>
      </c>
      <c r="R43" s="694"/>
      <c r="S43" s="691">
        <f t="shared" si="0"/>
        <v>9.078830673999999</v>
      </c>
      <c r="T43" s="694"/>
      <c r="U43" s="76" t="s">
        <v>321</v>
      </c>
      <c r="V43" s="694"/>
      <c r="W43" s="694"/>
      <c r="X43" s="694"/>
      <c r="Y43" s="694"/>
      <c r="Z43" s="694"/>
      <c r="AA43" s="697"/>
    </row>
    <row r="44" spans="1:27" s="696" customFormat="1" ht="81" customHeight="1">
      <c r="A44" s="690" t="s">
        <v>578</v>
      </c>
      <c r="B44" s="698" t="str">
        <f>'Формат ФСТ'!B41</f>
        <v>Приобретение высоковольтной лаборатории</v>
      </c>
      <c r="C44" s="143" t="s">
        <v>319</v>
      </c>
      <c r="D44" s="143" t="s">
        <v>322</v>
      </c>
      <c r="E44" s="691">
        <f>'Формат ФСТ'!F41</f>
        <v>0</v>
      </c>
      <c r="F44" s="693"/>
      <c r="G44" s="691">
        <f>'Формат ФСТ'!G41</f>
        <v>0</v>
      </c>
      <c r="H44" s="694"/>
      <c r="I44" s="785" t="s">
        <v>628</v>
      </c>
      <c r="J44" s="785" t="s">
        <v>628</v>
      </c>
      <c r="K44" s="694"/>
      <c r="L44" s="694"/>
      <c r="M44" s="694"/>
      <c r="N44" s="694"/>
      <c r="O44" s="694"/>
      <c r="P44" s="694"/>
      <c r="Q44" s="81">
        <f>'1 приложение 1.1'!AI47</f>
        <v>16.992</v>
      </c>
      <c r="R44" s="694"/>
      <c r="S44" s="691">
        <f t="shared" si="0"/>
        <v>16.992</v>
      </c>
      <c r="T44" s="694"/>
      <c r="U44" s="76" t="s">
        <v>321</v>
      </c>
      <c r="V44" s="694"/>
      <c r="W44" s="694"/>
      <c r="X44" s="694"/>
      <c r="Y44" s="694"/>
      <c r="Z44" s="694"/>
      <c r="AA44" s="697"/>
    </row>
    <row r="45" spans="1:27" s="696" customFormat="1" ht="81" customHeight="1">
      <c r="A45" s="690" t="s">
        <v>579</v>
      </c>
      <c r="B45" s="698" t="str">
        <f>'Формат ФСТ'!B42</f>
        <v>Приобретение автобуса ПАЗ-32053</v>
      </c>
      <c r="C45" s="143" t="s">
        <v>319</v>
      </c>
      <c r="D45" s="143" t="s">
        <v>322</v>
      </c>
      <c r="E45" s="691">
        <f>'Формат ФСТ'!F42</f>
        <v>0</v>
      </c>
      <c r="F45" s="693"/>
      <c r="G45" s="691">
        <f>'Формат ФСТ'!G42</f>
        <v>0</v>
      </c>
      <c r="H45" s="694"/>
      <c r="I45" s="785" t="s">
        <v>628</v>
      </c>
      <c r="J45" s="785" t="s">
        <v>628</v>
      </c>
      <c r="K45" s="694"/>
      <c r="L45" s="694"/>
      <c r="M45" s="694"/>
      <c r="N45" s="694"/>
      <c r="O45" s="694"/>
      <c r="P45" s="694"/>
      <c r="Q45" s="81">
        <f>'1 приложение 1.1'!AI48</f>
        <v>1.3999992</v>
      </c>
      <c r="R45" s="694"/>
      <c r="S45" s="691">
        <f t="shared" si="0"/>
        <v>1.3999992</v>
      </c>
      <c r="T45" s="694"/>
      <c r="U45" s="76" t="s">
        <v>321</v>
      </c>
      <c r="V45" s="694"/>
      <c r="W45" s="694"/>
      <c r="X45" s="694"/>
      <c r="Y45" s="694"/>
      <c r="Z45" s="694"/>
      <c r="AA45" s="697"/>
    </row>
    <row r="46" spans="1:27" s="696" customFormat="1" ht="81" customHeight="1">
      <c r="A46" s="690" t="s">
        <v>580</v>
      </c>
      <c r="B46" s="698" t="str">
        <f>'Формат ФСТ'!B43</f>
        <v>Приобретение ГАЗ 2752</v>
      </c>
      <c r="C46" s="143" t="s">
        <v>319</v>
      </c>
      <c r="D46" s="143" t="s">
        <v>322</v>
      </c>
      <c r="E46" s="691">
        <f>'Формат ФСТ'!F43</f>
        <v>0</v>
      </c>
      <c r="F46" s="693"/>
      <c r="G46" s="691">
        <f>'Формат ФСТ'!G43</f>
        <v>0</v>
      </c>
      <c r="H46" s="694"/>
      <c r="I46" s="785" t="s">
        <v>628</v>
      </c>
      <c r="J46" s="785" t="s">
        <v>628</v>
      </c>
      <c r="K46" s="694"/>
      <c r="L46" s="694"/>
      <c r="M46" s="694"/>
      <c r="N46" s="694"/>
      <c r="O46" s="694"/>
      <c r="P46" s="694"/>
      <c r="Q46" s="81">
        <f>'1 приложение 1.1'!AI49</f>
        <v>0.8240057999999999</v>
      </c>
      <c r="R46" s="694"/>
      <c r="S46" s="691">
        <f t="shared" si="0"/>
        <v>0.8240057999999999</v>
      </c>
      <c r="T46" s="694"/>
      <c r="U46" s="76" t="s">
        <v>321</v>
      </c>
      <c r="V46" s="694"/>
      <c r="W46" s="694"/>
      <c r="X46" s="694"/>
      <c r="Y46" s="694"/>
      <c r="Z46" s="694"/>
      <c r="AA46" s="697"/>
    </row>
    <row r="47" spans="1:27" s="696" customFormat="1" ht="81" customHeight="1">
      <c r="A47" s="690" t="s">
        <v>581</v>
      </c>
      <c r="B47" s="698" t="str">
        <f>'Формат ФСТ'!B44</f>
        <v>Приобретение МАЗ-5340В3</v>
      </c>
      <c r="C47" s="143" t="s">
        <v>319</v>
      </c>
      <c r="D47" s="143" t="s">
        <v>322</v>
      </c>
      <c r="E47" s="691">
        <f>'Формат ФСТ'!F44</f>
        <v>0</v>
      </c>
      <c r="F47" s="693"/>
      <c r="G47" s="691">
        <f>'Формат ФСТ'!G44</f>
        <v>0</v>
      </c>
      <c r="H47" s="694"/>
      <c r="I47" s="785" t="s">
        <v>628</v>
      </c>
      <c r="J47" s="785" t="s">
        <v>628</v>
      </c>
      <c r="K47" s="694"/>
      <c r="L47" s="694"/>
      <c r="M47" s="694"/>
      <c r="N47" s="694"/>
      <c r="O47" s="694"/>
      <c r="P47" s="694"/>
      <c r="Q47" s="81">
        <f>'1 приложение 1.1'!AI50</f>
        <v>2.299997</v>
      </c>
      <c r="R47" s="694"/>
      <c r="S47" s="691">
        <f t="shared" si="0"/>
        <v>2.299997</v>
      </c>
      <c r="T47" s="694"/>
      <c r="U47" s="76" t="s">
        <v>321</v>
      </c>
      <c r="V47" s="694"/>
      <c r="W47" s="694"/>
      <c r="X47" s="694"/>
      <c r="Y47" s="694"/>
      <c r="Z47" s="694"/>
      <c r="AA47" s="697"/>
    </row>
    <row r="48" spans="1:27" s="696" customFormat="1" ht="81" customHeight="1">
      <c r="A48" s="690" t="s">
        <v>582</v>
      </c>
      <c r="B48" s="698" t="str">
        <f>'Формат ФСТ'!B45</f>
        <v>Приобретение автоподъемника АПТ-18 на ГАЗ-3309</v>
      </c>
      <c r="C48" s="143" t="s">
        <v>319</v>
      </c>
      <c r="D48" s="143" t="s">
        <v>322</v>
      </c>
      <c r="E48" s="691">
        <f>'Формат ФСТ'!F45</f>
        <v>0</v>
      </c>
      <c r="F48" s="693"/>
      <c r="G48" s="691">
        <f>'Формат ФСТ'!G45</f>
        <v>0</v>
      </c>
      <c r="H48" s="694"/>
      <c r="I48" s="785" t="s">
        <v>628</v>
      </c>
      <c r="J48" s="785" t="s">
        <v>628</v>
      </c>
      <c r="K48" s="694"/>
      <c r="L48" s="694"/>
      <c r="M48" s="694"/>
      <c r="N48" s="694"/>
      <c r="O48" s="694"/>
      <c r="P48" s="694"/>
      <c r="Q48" s="81">
        <f>'1 приложение 1.1'!AI51</f>
        <v>3.050005</v>
      </c>
      <c r="R48" s="694"/>
      <c r="S48" s="691">
        <f t="shared" si="0"/>
        <v>3.050005</v>
      </c>
      <c r="T48" s="694"/>
      <c r="U48" s="76" t="s">
        <v>321</v>
      </c>
      <c r="V48" s="694"/>
      <c r="W48" s="694"/>
      <c r="X48" s="694"/>
      <c r="Y48" s="694"/>
      <c r="Z48" s="694"/>
      <c r="AA48" s="697"/>
    </row>
    <row r="49" spans="1:27" s="696" customFormat="1" ht="81" customHeight="1">
      <c r="A49" s="690" t="s">
        <v>583</v>
      </c>
      <c r="B49" s="698" t="str">
        <f>'Формат ФСТ'!B46</f>
        <v>Приобретение LADA KALINA 21941</v>
      </c>
      <c r="C49" s="143" t="s">
        <v>319</v>
      </c>
      <c r="D49" s="143" t="s">
        <v>322</v>
      </c>
      <c r="E49" s="691">
        <f>'Формат ФСТ'!F46</f>
        <v>0</v>
      </c>
      <c r="F49" s="693"/>
      <c r="G49" s="691">
        <f>'Формат ФСТ'!G46</f>
        <v>0</v>
      </c>
      <c r="H49" s="694"/>
      <c r="I49" s="785" t="s">
        <v>628</v>
      </c>
      <c r="J49" s="785" t="s">
        <v>628</v>
      </c>
      <c r="K49" s="694"/>
      <c r="L49" s="694"/>
      <c r="M49" s="694"/>
      <c r="N49" s="694"/>
      <c r="O49" s="694"/>
      <c r="P49" s="694"/>
      <c r="Q49" s="81">
        <f>'1 приложение 1.1'!AI52</f>
        <v>0.9420057999999999</v>
      </c>
      <c r="R49" s="694"/>
      <c r="S49" s="691">
        <f t="shared" si="0"/>
        <v>0.9420057999999999</v>
      </c>
      <c r="T49" s="694"/>
      <c r="U49" s="76" t="s">
        <v>321</v>
      </c>
      <c r="V49" s="694"/>
      <c r="W49" s="694"/>
      <c r="X49" s="694"/>
      <c r="Y49" s="694"/>
      <c r="Z49" s="694"/>
      <c r="AA49" s="697"/>
    </row>
    <row r="50" spans="1:27" s="696" customFormat="1" ht="56.25" customHeight="1">
      <c r="A50" s="690" t="s">
        <v>584</v>
      </c>
      <c r="B50" s="698" t="str">
        <f>'Формат ФСТ'!B47</f>
        <v>Приобретение LADA Largus</v>
      </c>
      <c r="C50" s="143" t="s">
        <v>319</v>
      </c>
      <c r="D50" s="143" t="s">
        <v>322</v>
      </c>
      <c r="E50" s="691">
        <f>'Формат ФСТ'!F47</f>
        <v>0</v>
      </c>
      <c r="F50" s="693"/>
      <c r="G50" s="691">
        <f>'Формат ФСТ'!G47</f>
        <v>0</v>
      </c>
      <c r="H50" s="694"/>
      <c r="I50" s="785" t="s">
        <v>628</v>
      </c>
      <c r="J50" s="785" t="s">
        <v>628</v>
      </c>
      <c r="K50" s="694"/>
      <c r="L50" s="694"/>
      <c r="M50" s="694"/>
      <c r="N50" s="694"/>
      <c r="O50" s="694"/>
      <c r="P50" s="694"/>
      <c r="Q50" s="81">
        <f>'1 приложение 1.1'!AI53</f>
        <v>1.0980017999999998</v>
      </c>
      <c r="R50" s="694"/>
      <c r="S50" s="691">
        <f t="shared" si="0"/>
        <v>1.0980017999999998</v>
      </c>
      <c r="T50" s="694"/>
      <c r="U50" s="76" t="s">
        <v>321</v>
      </c>
      <c r="V50" s="694"/>
      <c r="W50" s="694"/>
      <c r="X50" s="694"/>
      <c r="Y50" s="694"/>
      <c r="Z50" s="694"/>
      <c r="AA50" s="697"/>
    </row>
    <row r="51" spans="1:27" s="696" customFormat="1" ht="81" customHeight="1">
      <c r="A51" s="690" t="s">
        <v>585</v>
      </c>
      <c r="B51" s="698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C51" s="143" t="s">
        <v>319</v>
      </c>
      <c r="D51" s="143" t="s">
        <v>322</v>
      </c>
      <c r="E51" s="691">
        <f>'Формат ФСТ'!F48</f>
        <v>0</v>
      </c>
      <c r="F51" s="693"/>
      <c r="G51" s="691">
        <f>'Формат ФСТ'!G48</f>
        <v>27</v>
      </c>
      <c r="H51" s="694"/>
      <c r="I51" s="785" t="s">
        <v>628</v>
      </c>
      <c r="J51" s="785" t="s">
        <v>628</v>
      </c>
      <c r="K51" s="694"/>
      <c r="L51" s="694"/>
      <c r="M51" s="694"/>
      <c r="N51" s="694"/>
      <c r="O51" s="694"/>
      <c r="P51" s="694"/>
      <c r="Q51" s="81">
        <f>'1 приложение 1.1'!AI54</f>
        <v>18.0198508</v>
      </c>
      <c r="R51" s="694"/>
      <c r="S51" s="691">
        <f t="shared" si="0"/>
        <v>18.0198508</v>
      </c>
      <c r="T51" s="694"/>
      <c r="U51" s="76" t="s">
        <v>321</v>
      </c>
      <c r="V51" s="694"/>
      <c r="W51" s="694"/>
      <c r="X51" s="694"/>
      <c r="Y51" s="694"/>
      <c r="Z51" s="694"/>
      <c r="AA51" s="697"/>
    </row>
    <row r="52" spans="1:62" s="417" customFormat="1" ht="47.25" customHeight="1" hidden="1">
      <c r="A52" s="414"/>
      <c r="B52" s="418"/>
      <c r="C52" s="415" t="s">
        <v>322</v>
      </c>
      <c r="D52" s="444" t="s">
        <v>322</v>
      </c>
      <c r="E52" s="444"/>
      <c r="F52" s="434"/>
      <c r="G52" s="434"/>
      <c r="H52" s="425"/>
      <c r="I52" s="435"/>
      <c r="J52" s="426"/>
      <c r="K52" s="426"/>
      <c r="L52" s="436"/>
      <c r="M52" s="437"/>
      <c r="N52" s="430"/>
      <c r="O52" s="428"/>
      <c r="P52" s="428"/>
      <c r="Q52" s="430"/>
      <c r="R52" s="428"/>
      <c r="S52" s="434"/>
      <c r="T52" s="434"/>
      <c r="U52" s="434"/>
      <c r="V52" s="430"/>
      <c r="W52" s="428"/>
      <c r="X52" s="428"/>
      <c r="Y52" s="428"/>
      <c r="Z52" s="428"/>
      <c r="AA52" s="430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</row>
    <row r="53" spans="1:62" s="417" customFormat="1" ht="43.5" customHeight="1" hidden="1">
      <c r="A53" s="414"/>
      <c r="B53" s="418"/>
      <c r="C53" s="415" t="s">
        <v>322</v>
      </c>
      <c r="D53" s="444" t="s">
        <v>322</v>
      </c>
      <c r="E53" s="444"/>
      <c r="F53" s="434"/>
      <c r="G53" s="434"/>
      <c r="H53" s="425"/>
      <c r="I53" s="435"/>
      <c r="J53" s="426"/>
      <c r="K53" s="426"/>
      <c r="L53" s="436"/>
      <c r="M53" s="437"/>
      <c r="N53" s="426"/>
      <c r="O53" s="428"/>
      <c r="P53" s="428"/>
      <c r="Q53" s="428"/>
      <c r="R53" s="428"/>
      <c r="S53" s="434"/>
      <c r="T53" s="434"/>
      <c r="U53" s="434"/>
      <c r="V53" s="430"/>
      <c r="W53" s="428"/>
      <c r="X53" s="428"/>
      <c r="Y53" s="430"/>
      <c r="Z53" s="428"/>
      <c r="AA53" s="430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</row>
    <row r="54" spans="1:62" s="417" customFormat="1" ht="60.75" customHeight="1" hidden="1">
      <c r="A54" s="414"/>
      <c r="B54" s="418"/>
      <c r="C54" s="415" t="s">
        <v>322</v>
      </c>
      <c r="D54" s="444" t="s">
        <v>322</v>
      </c>
      <c r="E54" s="444"/>
      <c r="F54" s="434"/>
      <c r="G54" s="434"/>
      <c r="H54" s="425"/>
      <c r="I54" s="435"/>
      <c r="J54" s="426"/>
      <c r="K54" s="426"/>
      <c r="L54" s="436"/>
      <c r="M54" s="437"/>
      <c r="N54" s="426"/>
      <c r="O54" s="428"/>
      <c r="P54" s="428"/>
      <c r="Q54" s="428"/>
      <c r="R54" s="428"/>
      <c r="S54" s="434"/>
      <c r="T54" s="434"/>
      <c r="U54" s="434"/>
      <c r="V54" s="430"/>
      <c r="W54" s="428"/>
      <c r="X54" s="428"/>
      <c r="Y54" s="430"/>
      <c r="Z54" s="428"/>
      <c r="AA54" s="430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</row>
    <row r="55" spans="1:62" s="417" customFormat="1" ht="53.25" customHeight="1" hidden="1">
      <c r="A55" s="414"/>
      <c r="B55" s="418"/>
      <c r="C55" s="415" t="s">
        <v>322</v>
      </c>
      <c r="D55" s="444" t="s">
        <v>322</v>
      </c>
      <c r="E55" s="444"/>
      <c r="F55" s="434"/>
      <c r="G55" s="434"/>
      <c r="H55" s="425"/>
      <c r="I55" s="435"/>
      <c r="J55" s="426"/>
      <c r="K55" s="426"/>
      <c r="L55" s="436"/>
      <c r="M55" s="437"/>
      <c r="N55" s="426"/>
      <c r="O55" s="428"/>
      <c r="P55" s="428"/>
      <c r="Q55" s="428"/>
      <c r="R55" s="428"/>
      <c r="S55" s="434"/>
      <c r="T55" s="434"/>
      <c r="U55" s="434"/>
      <c r="V55" s="430"/>
      <c r="W55" s="428"/>
      <c r="X55" s="428"/>
      <c r="Y55" s="430"/>
      <c r="Z55" s="428"/>
      <c r="AA55" s="430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  <c r="AW55" s="429"/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</row>
    <row r="56" spans="1:62" s="417" customFormat="1" ht="60" customHeight="1" hidden="1">
      <c r="A56" s="414"/>
      <c r="B56" s="418"/>
      <c r="C56" s="415" t="s">
        <v>322</v>
      </c>
      <c r="D56" s="444" t="s">
        <v>322</v>
      </c>
      <c r="E56" s="444"/>
      <c r="F56" s="434"/>
      <c r="G56" s="434"/>
      <c r="H56" s="425"/>
      <c r="I56" s="435"/>
      <c r="J56" s="426"/>
      <c r="K56" s="426"/>
      <c r="L56" s="436"/>
      <c r="M56" s="437"/>
      <c r="N56" s="426"/>
      <c r="O56" s="428"/>
      <c r="P56" s="428"/>
      <c r="Q56" s="428"/>
      <c r="R56" s="428"/>
      <c r="S56" s="434"/>
      <c r="T56" s="434"/>
      <c r="U56" s="434"/>
      <c r="V56" s="430"/>
      <c r="W56" s="428"/>
      <c r="X56" s="428"/>
      <c r="Y56" s="430"/>
      <c r="Z56" s="428"/>
      <c r="AA56" s="430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</row>
    <row r="57" spans="1:62" s="424" customFormat="1" ht="9" customHeight="1" hidden="1" thickBot="1">
      <c r="A57" s="419"/>
      <c r="B57" s="420"/>
      <c r="C57" s="421" t="s">
        <v>322</v>
      </c>
      <c r="D57" s="445"/>
      <c r="E57" s="445"/>
      <c r="F57" s="443"/>
      <c r="G57" s="443"/>
      <c r="H57" s="438"/>
      <c r="I57" s="439"/>
      <c r="J57" s="431"/>
      <c r="K57" s="440"/>
      <c r="L57" s="441"/>
      <c r="M57" s="442"/>
      <c r="N57" s="431"/>
      <c r="O57" s="431"/>
      <c r="P57" s="431"/>
      <c r="Q57" s="431"/>
      <c r="R57" s="431"/>
      <c r="S57" s="443"/>
      <c r="T57" s="443"/>
      <c r="U57" s="438"/>
      <c r="V57" s="431"/>
      <c r="W57" s="431"/>
      <c r="X57" s="431"/>
      <c r="Y57" s="431"/>
      <c r="Z57" s="431"/>
      <c r="AA57" s="431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</row>
    <row r="58" ht="32.25" customHeight="1" hidden="1"/>
    <row r="59" ht="5.25" customHeight="1" hidden="1"/>
    <row r="60" ht="33.75" customHeight="1" hidden="1"/>
    <row r="61" ht="15" hidden="1"/>
    <row r="62" ht="8.25" customHeight="1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24.75" customHeight="1"/>
    <row r="74" spans="1:27" ht="96.75" customHeight="1" hidden="1">
      <c r="A74" s="236"/>
      <c r="B74" s="237"/>
      <c r="C74" s="237"/>
      <c r="D74" s="237"/>
      <c r="E74" s="237"/>
      <c r="F74" s="237"/>
      <c r="G74" s="237"/>
      <c r="H74" s="237"/>
      <c r="I74" s="483"/>
      <c r="J74" s="483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8"/>
      <c r="V74" s="238"/>
      <c r="W74" s="238"/>
      <c r="X74" s="237"/>
      <c r="Y74" s="237"/>
      <c r="Z74" s="237"/>
      <c r="AA74" s="237"/>
    </row>
    <row r="75" spans="1:27" ht="76.5" customHeight="1">
      <c r="A75" s="236"/>
      <c r="B75" s="967" t="s">
        <v>234</v>
      </c>
      <c r="C75" s="967"/>
      <c r="D75" s="967"/>
      <c r="E75" s="967"/>
      <c r="F75" s="967"/>
      <c r="G75" s="967"/>
      <c r="H75" s="967"/>
      <c r="I75" s="967"/>
      <c r="J75" s="967"/>
      <c r="K75" s="967"/>
      <c r="L75" s="967"/>
      <c r="M75" s="967"/>
      <c r="N75" s="967"/>
      <c r="O75" s="967"/>
      <c r="P75" s="967"/>
      <c r="Q75" s="967"/>
      <c r="R75" s="967"/>
      <c r="S75" s="967"/>
      <c r="T75" s="967"/>
      <c r="U75" s="967"/>
      <c r="V75" s="967"/>
      <c r="W75" s="967"/>
      <c r="X75" s="967"/>
      <c r="Y75" s="967"/>
      <c r="Z75" s="967"/>
      <c r="AA75" s="967"/>
    </row>
    <row r="76" spans="1:27" ht="15">
      <c r="A76" s="236"/>
      <c r="B76" s="237" t="s">
        <v>253</v>
      </c>
      <c r="C76" s="237"/>
      <c r="D76" s="237"/>
      <c r="E76" s="237"/>
      <c r="F76" s="237"/>
      <c r="G76" s="237"/>
      <c r="H76" s="237"/>
      <c r="I76" s="483"/>
      <c r="J76" s="483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8"/>
      <c r="V76" s="238"/>
      <c r="W76" s="238"/>
      <c r="X76" s="237"/>
      <c r="Y76" s="237"/>
      <c r="Z76" s="237"/>
      <c r="AA76" s="237"/>
    </row>
    <row r="77" spans="1:27" ht="15">
      <c r="A77" s="236"/>
      <c r="B77" s="237" t="s">
        <v>254</v>
      </c>
      <c r="C77" s="237"/>
      <c r="D77" s="237"/>
      <c r="E77" s="237"/>
      <c r="F77" s="237"/>
      <c r="G77" s="237"/>
      <c r="H77" s="237"/>
      <c r="I77" s="483"/>
      <c r="J77" s="483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8"/>
      <c r="V77" s="238"/>
      <c r="W77" s="238"/>
      <c r="X77" s="237"/>
      <c r="Y77" s="237"/>
      <c r="Z77" s="237"/>
      <c r="AA77" s="237"/>
    </row>
    <row r="78" spans="1:27" ht="15">
      <c r="A78" s="236"/>
      <c r="B78" s="237" t="s">
        <v>304</v>
      </c>
      <c r="C78" s="237"/>
      <c r="D78" s="237"/>
      <c r="E78" s="237"/>
      <c r="F78" s="237"/>
      <c r="G78" s="237"/>
      <c r="H78" s="237"/>
      <c r="I78" s="483"/>
      <c r="J78" s="483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8"/>
      <c r="V78" s="238"/>
      <c r="W78" s="238"/>
      <c r="X78" s="237"/>
      <c r="Y78" s="237"/>
      <c r="Z78" s="237"/>
      <c r="AA78" s="237"/>
    </row>
  </sheetData>
  <sheetProtection/>
  <mergeCells count="37">
    <mergeCell ref="R14:R15"/>
    <mergeCell ref="Q14:Q15"/>
    <mergeCell ref="S13:T13"/>
    <mergeCell ref="T14:T15"/>
    <mergeCell ref="S14:S15"/>
    <mergeCell ref="E14:E15"/>
    <mergeCell ref="K14:K15"/>
    <mergeCell ref="L14:L15"/>
    <mergeCell ref="F14:F15"/>
    <mergeCell ref="J14:J15"/>
    <mergeCell ref="I13:J13"/>
    <mergeCell ref="B13:B15"/>
    <mergeCell ref="C13:C15"/>
    <mergeCell ref="D13:D15"/>
    <mergeCell ref="I14:I15"/>
    <mergeCell ref="E13:G13"/>
    <mergeCell ref="H13:H15"/>
    <mergeCell ref="Q13:R13"/>
    <mergeCell ref="U14:U15"/>
    <mergeCell ref="W14:W15"/>
    <mergeCell ref="V14:V15"/>
    <mergeCell ref="A13:A15"/>
    <mergeCell ref="O13:O15"/>
    <mergeCell ref="P13:P15"/>
    <mergeCell ref="M14:M15"/>
    <mergeCell ref="N14:N15"/>
    <mergeCell ref="G14:G15"/>
    <mergeCell ref="Y10:AA10"/>
    <mergeCell ref="W7:AA7"/>
    <mergeCell ref="X9:AA9"/>
    <mergeCell ref="A5:AA5"/>
    <mergeCell ref="B75:AA75"/>
    <mergeCell ref="Z14:AA14"/>
    <mergeCell ref="X13:AA13"/>
    <mergeCell ref="X14:Y14"/>
    <mergeCell ref="K13:N13"/>
    <mergeCell ref="U13:W13"/>
  </mergeCells>
  <printOptions/>
  <pageMargins left="0.7086614173228347" right="0.7086614173228347" top="0.35433070866141736" bottom="0.35433070866141736" header="0.31496062992125984" footer="0.31496062992125984"/>
  <pageSetup fitToHeight="3" fitToWidth="1" horizontalDpi="600" verticalDpi="600" orientation="landscape" paperSize="8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508"/>
  <sheetViews>
    <sheetView view="pageBreakPreview" zoomScale="75" zoomScaleNormal="80" zoomScaleSheetLayoutView="75" zoomScalePageLayoutView="0" workbookViewId="0" topLeftCell="A1">
      <selection activeCell="G1512" sqref="G1512"/>
    </sheetView>
  </sheetViews>
  <sheetFormatPr defaultColWidth="9.00390625" defaultRowHeight="15.75"/>
  <cols>
    <col min="1" max="1" width="9.00390625" style="84" customWidth="1"/>
    <col min="2" max="2" width="33.00390625" style="12" customWidth="1"/>
    <col min="3" max="4" width="12.50390625" style="178" customWidth="1"/>
    <col min="5" max="6" width="0" style="12" hidden="1" customWidth="1"/>
    <col min="7" max="7" width="16.00390625" style="12" customWidth="1"/>
    <col min="8" max="8" width="56.75390625" style="12" customWidth="1"/>
    <col min="9" max="12" width="9.00390625" style="12" customWidth="1"/>
    <col min="13" max="13" width="13.00390625" style="12" customWidth="1"/>
    <col min="14" max="16384" width="9.00390625" style="12" customWidth="1"/>
  </cols>
  <sheetData>
    <row r="1" spans="1:8" ht="15.75">
      <c r="A1" s="972"/>
      <c r="B1" s="972"/>
      <c r="C1" s="972"/>
      <c r="D1" s="972"/>
      <c r="E1" s="972"/>
      <c r="F1" s="972"/>
      <c r="G1" s="972"/>
      <c r="H1" s="972"/>
    </row>
    <row r="4" ht="15.75">
      <c r="H4" s="66" t="s">
        <v>280</v>
      </c>
    </row>
    <row r="5" spans="8:12" ht="15.75" customHeight="1">
      <c r="H5" s="66" t="s">
        <v>221</v>
      </c>
      <c r="K5" s="48"/>
      <c r="L5" s="48"/>
    </row>
    <row r="6" spans="8:12" ht="15.75" customHeight="1">
      <c r="H6" s="66" t="s">
        <v>389</v>
      </c>
      <c r="K6" s="48"/>
      <c r="L6" s="48"/>
    </row>
    <row r="7" ht="15.75">
      <c r="H7" s="66"/>
    </row>
    <row r="8" spans="1:8" ht="15.75">
      <c r="A8" s="973" t="s">
        <v>493</v>
      </c>
      <c r="B8" s="973"/>
      <c r="C8" s="973"/>
      <c r="D8" s="973"/>
      <c r="E8" s="973"/>
      <c r="F8" s="973"/>
      <c r="G8" s="973"/>
      <c r="H8" s="973"/>
    </row>
    <row r="9" spans="1:8" ht="15.75">
      <c r="A9" s="83"/>
      <c r="B9" s="48"/>
      <c r="C9" s="48"/>
      <c r="D9" s="48"/>
      <c r="E9" s="48"/>
      <c r="F9" s="48"/>
      <c r="G9" s="48"/>
      <c r="H9" s="48"/>
    </row>
    <row r="10" ht="15.75">
      <c r="H10" s="66" t="s">
        <v>222</v>
      </c>
    </row>
    <row r="11" ht="15.75">
      <c r="H11" s="66" t="s">
        <v>495</v>
      </c>
    </row>
    <row r="12" ht="15.75">
      <c r="H12" s="66"/>
    </row>
    <row r="13" ht="15.75">
      <c r="H13" s="139" t="s">
        <v>484</v>
      </c>
    </row>
    <row r="14" spans="8:12" ht="15.75">
      <c r="H14" s="66" t="s">
        <v>644</v>
      </c>
      <c r="L14" s="49"/>
    </row>
    <row r="15" spans="8:12" ht="34.5" customHeight="1">
      <c r="H15" s="66" t="s">
        <v>223</v>
      </c>
      <c r="L15" s="49"/>
    </row>
    <row r="16" ht="15.75">
      <c r="L16" s="49"/>
    </row>
    <row r="17" spans="1:12" ht="15.75" customHeight="1">
      <c r="A17" s="85"/>
      <c r="B17" s="12" t="s">
        <v>647</v>
      </c>
      <c r="L17" s="49"/>
    </row>
    <row r="18" spans="1:12" ht="57.75" customHeight="1">
      <c r="A18" s="974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B18" s="974"/>
      <c r="C18" s="974"/>
      <c r="D18" s="974"/>
      <c r="E18" s="974"/>
      <c r="F18" s="974"/>
      <c r="G18" s="974"/>
      <c r="H18" s="974"/>
      <c r="L18" s="49"/>
    </row>
    <row r="19" ht="28.5" customHeight="1"/>
    <row r="20" spans="1:8" ht="28.5" customHeight="1">
      <c r="A20" s="975" t="s">
        <v>645</v>
      </c>
      <c r="B20" s="965"/>
      <c r="C20" s="965"/>
      <c r="D20" s="965"/>
      <c r="E20" s="965"/>
      <c r="F20" s="965"/>
      <c r="G20" s="965"/>
      <c r="H20" s="965"/>
    </row>
    <row r="21" spans="1:8" ht="16.5" thickBot="1">
      <c r="A21" s="86"/>
      <c r="B21" s="54"/>
      <c r="C21" s="179"/>
      <c r="D21" s="179"/>
      <c r="E21" s="149"/>
      <c r="F21" s="149"/>
      <c r="G21" s="149"/>
      <c r="H21" s="149"/>
    </row>
    <row r="22" spans="1:8" ht="15.75">
      <c r="A22" s="976" t="s">
        <v>1</v>
      </c>
      <c r="B22" s="860" t="s">
        <v>307</v>
      </c>
      <c r="C22" s="860" t="s">
        <v>195</v>
      </c>
      <c r="D22" s="860"/>
      <c r="E22" s="860"/>
      <c r="F22" s="860"/>
      <c r="G22" s="978" t="s">
        <v>125</v>
      </c>
      <c r="H22" s="980" t="s">
        <v>126</v>
      </c>
    </row>
    <row r="23" spans="1:8" ht="15.75">
      <c r="A23" s="977"/>
      <c r="B23" s="861"/>
      <c r="C23" s="861"/>
      <c r="D23" s="861"/>
      <c r="E23" s="861"/>
      <c r="F23" s="861"/>
      <c r="G23" s="979"/>
      <c r="H23" s="981"/>
    </row>
    <row r="24" spans="1:8" ht="17.25" customHeight="1">
      <c r="A24" s="977"/>
      <c r="B24" s="861"/>
      <c r="C24" s="50" t="s">
        <v>127</v>
      </c>
      <c r="D24" s="50" t="s">
        <v>128</v>
      </c>
      <c r="E24" s="50" t="s">
        <v>127</v>
      </c>
      <c r="F24" s="50" t="s">
        <v>128</v>
      </c>
      <c r="G24" s="979"/>
      <c r="H24" s="981"/>
    </row>
    <row r="25" spans="1:8" ht="15.75">
      <c r="A25" s="78">
        <v>1</v>
      </c>
      <c r="B25" s="19">
        <v>2</v>
      </c>
      <c r="C25" s="50">
        <v>3</v>
      </c>
      <c r="D25" s="50">
        <v>4</v>
      </c>
      <c r="E25" s="50"/>
      <c r="F25" s="50"/>
      <c r="G25" s="62">
        <v>5</v>
      </c>
      <c r="H25" s="20">
        <v>6</v>
      </c>
    </row>
    <row r="26" spans="1:8" ht="15.75">
      <c r="A26" s="78">
        <v>1</v>
      </c>
      <c r="B26" s="152" t="s">
        <v>138</v>
      </c>
      <c r="C26" s="50" t="s">
        <v>320</v>
      </c>
      <c r="D26" s="50" t="s">
        <v>320</v>
      </c>
      <c r="E26" s="50"/>
      <c r="F26" s="50"/>
      <c r="G26" s="77"/>
      <c r="H26" s="20"/>
    </row>
    <row r="27" spans="1:8" ht="15.75">
      <c r="A27" s="78" t="s">
        <v>325</v>
      </c>
      <c r="B27" s="150" t="s">
        <v>139</v>
      </c>
      <c r="C27" s="50" t="s">
        <v>320</v>
      </c>
      <c r="D27" s="50" t="s">
        <v>320</v>
      </c>
      <c r="E27" s="50"/>
      <c r="F27" s="50"/>
      <c r="G27" s="77">
        <v>0</v>
      </c>
      <c r="H27" s="20"/>
    </row>
    <row r="28" spans="1:8" ht="15.75">
      <c r="A28" s="78" t="s">
        <v>326</v>
      </c>
      <c r="B28" s="150" t="s">
        <v>140</v>
      </c>
      <c r="C28" s="50" t="s">
        <v>320</v>
      </c>
      <c r="D28" s="50" t="s">
        <v>320</v>
      </c>
      <c r="E28" s="50"/>
      <c r="F28" s="50"/>
      <c r="G28" s="77">
        <v>0</v>
      </c>
      <c r="H28" s="20"/>
    </row>
    <row r="29" spans="1:8" ht="31.5" customHeight="1">
      <c r="A29" s="87" t="s">
        <v>327</v>
      </c>
      <c r="B29" s="82" t="s">
        <v>313</v>
      </c>
      <c r="C29" s="51" t="s">
        <v>646</v>
      </c>
      <c r="D29" s="51" t="str">
        <f>C29</f>
        <v>январь  2017 г.</v>
      </c>
      <c r="E29" s="51"/>
      <c r="F29" s="51"/>
      <c r="G29" s="77">
        <v>0</v>
      </c>
      <c r="H29" s="7"/>
    </row>
    <row r="30" spans="1:8" ht="16.5" customHeight="1">
      <c r="A30" s="87" t="s">
        <v>328</v>
      </c>
      <c r="B30" s="150" t="s">
        <v>142</v>
      </c>
      <c r="C30" s="51" t="s">
        <v>320</v>
      </c>
      <c r="D30" s="51" t="s">
        <v>320</v>
      </c>
      <c r="E30" s="51"/>
      <c r="F30" s="51"/>
      <c r="G30" s="77">
        <v>0</v>
      </c>
      <c r="H30" s="7"/>
    </row>
    <row r="31" spans="1:8" ht="31.5">
      <c r="A31" s="87" t="s">
        <v>329</v>
      </c>
      <c r="B31" s="82" t="s">
        <v>144</v>
      </c>
      <c r="C31" s="51" t="s">
        <v>597</v>
      </c>
      <c r="D31" s="51" t="str">
        <f>C31</f>
        <v>апрель                          2017 г.</v>
      </c>
      <c r="E31" s="51"/>
      <c r="F31" s="51"/>
      <c r="G31" s="77">
        <v>0</v>
      </c>
      <c r="H31" s="7"/>
    </row>
    <row r="32" spans="1:8" ht="31.5">
      <c r="A32" s="87" t="s">
        <v>330</v>
      </c>
      <c r="B32" s="82" t="s">
        <v>146</v>
      </c>
      <c r="C32" s="51" t="s">
        <v>597</v>
      </c>
      <c r="D32" s="51" t="str">
        <f>C32</f>
        <v>апрель                          2017 г.</v>
      </c>
      <c r="E32" s="51"/>
      <c r="F32" s="51"/>
      <c r="G32" s="77">
        <v>0</v>
      </c>
      <c r="H32" s="7"/>
    </row>
    <row r="33" spans="1:8" ht="15.75">
      <c r="A33" s="87" t="s">
        <v>5</v>
      </c>
      <c r="B33" s="152" t="s">
        <v>131</v>
      </c>
      <c r="C33" s="51"/>
      <c r="D33" s="51"/>
      <c r="E33" s="51"/>
      <c r="F33" s="51"/>
      <c r="G33" s="77"/>
      <c r="H33" s="7"/>
    </row>
    <row r="34" spans="1:8" ht="15.75">
      <c r="A34" s="87" t="s">
        <v>331</v>
      </c>
      <c r="B34" s="82" t="s">
        <v>314</v>
      </c>
      <c r="C34" s="51" t="s">
        <v>598</v>
      </c>
      <c r="D34" s="51" t="str">
        <f>C34</f>
        <v>май 2017 г.</v>
      </c>
      <c r="E34" s="51"/>
      <c r="F34" s="51"/>
      <c r="G34" s="77">
        <v>0</v>
      </c>
      <c r="H34" s="7"/>
    </row>
    <row r="35" spans="1:8" ht="63">
      <c r="A35" s="87" t="s">
        <v>332</v>
      </c>
      <c r="B35" s="151" t="s">
        <v>148</v>
      </c>
      <c r="C35" s="51" t="s">
        <v>320</v>
      </c>
      <c r="D35" s="51" t="s">
        <v>320</v>
      </c>
      <c r="E35" s="51"/>
      <c r="F35" s="51"/>
      <c r="G35" s="77">
        <v>0</v>
      </c>
      <c r="H35" s="7"/>
    </row>
    <row r="36" spans="1:8" ht="33.75" customHeight="1">
      <c r="A36" s="87" t="s">
        <v>333</v>
      </c>
      <c r="B36" s="151" t="s">
        <v>149</v>
      </c>
      <c r="C36" s="51" t="s">
        <v>320</v>
      </c>
      <c r="D36" s="51" t="s">
        <v>320</v>
      </c>
      <c r="E36" s="51"/>
      <c r="F36" s="51"/>
      <c r="G36" s="77">
        <v>0</v>
      </c>
      <c r="H36" s="7"/>
    </row>
    <row r="37" spans="1:8" ht="47.25">
      <c r="A37" s="87" t="s">
        <v>60</v>
      </c>
      <c r="B37" s="152" t="s">
        <v>150</v>
      </c>
      <c r="C37" s="51"/>
      <c r="D37" s="51"/>
      <c r="E37" s="51"/>
      <c r="F37" s="51"/>
      <c r="G37" s="77"/>
      <c r="H37" s="7"/>
    </row>
    <row r="38" spans="1:8" ht="31.5">
      <c r="A38" s="87" t="s">
        <v>334</v>
      </c>
      <c r="B38" s="82" t="s">
        <v>315</v>
      </c>
      <c r="C38" s="51" t="s">
        <v>599</v>
      </c>
      <c r="D38" s="51" t="str">
        <f>C38</f>
        <v>июнь 2017 г.</v>
      </c>
      <c r="E38" s="51"/>
      <c r="F38" s="51"/>
      <c r="G38" s="77">
        <v>0</v>
      </c>
      <c r="H38" s="7"/>
    </row>
    <row r="39" spans="1:8" ht="15.75">
      <c r="A39" s="87" t="s">
        <v>335</v>
      </c>
      <c r="B39" s="82" t="s">
        <v>152</v>
      </c>
      <c r="C39" s="51" t="s">
        <v>599</v>
      </c>
      <c r="D39" s="51" t="s">
        <v>600</v>
      </c>
      <c r="E39" s="51"/>
      <c r="F39" s="51"/>
      <c r="G39" s="77">
        <v>0</v>
      </c>
      <c r="H39" s="7"/>
    </row>
    <row r="40" spans="1:8" ht="30.75" customHeight="1">
      <c r="A40" s="87" t="s">
        <v>336</v>
      </c>
      <c r="B40" s="82" t="s">
        <v>153</v>
      </c>
      <c r="C40" s="51" t="s">
        <v>601</v>
      </c>
      <c r="D40" s="51" t="s">
        <v>602</v>
      </c>
      <c r="E40" s="51"/>
      <c r="F40" s="51"/>
      <c r="G40" s="77">
        <v>0</v>
      </c>
      <c r="H40" s="7"/>
    </row>
    <row r="41" spans="1:8" ht="31.5">
      <c r="A41" s="87" t="s">
        <v>337</v>
      </c>
      <c r="B41" s="82" t="s">
        <v>155</v>
      </c>
      <c r="C41" s="51" t="s">
        <v>603</v>
      </c>
      <c r="D41" s="51" t="str">
        <f aca="true" t="shared" si="0" ref="D41:D47">C41</f>
        <v>октябрь                             2017 г.</v>
      </c>
      <c r="E41" s="51"/>
      <c r="F41" s="51"/>
      <c r="G41" s="77">
        <v>0</v>
      </c>
      <c r="H41" s="7"/>
    </row>
    <row r="42" spans="1:8" ht="31.5">
      <c r="A42" s="87" t="s">
        <v>338</v>
      </c>
      <c r="B42" s="82" t="s">
        <v>157</v>
      </c>
      <c r="C42" s="51" t="s">
        <v>604</v>
      </c>
      <c r="D42" s="51" t="str">
        <f t="shared" si="0"/>
        <v>ноябрь                 2017 г.</v>
      </c>
      <c r="E42" s="51"/>
      <c r="F42" s="51"/>
      <c r="G42" s="77">
        <v>0</v>
      </c>
      <c r="H42" s="7"/>
    </row>
    <row r="43" spans="1:8" ht="31.5">
      <c r="A43" s="87" t="s">
        <v>62</v>
      </c>
      <c r="B43" s="152" t="s">
        <v>136</v>
      </c>
      <c r="C43" s="51"/>
      <c r="D43" s="51">
        <f t="shared" si="0"/>
        <v>0</v>
      </c>
      <c r="E43" s="51"/>
      <c r="F43" s="51"/>
      <c r="G43" s="77"/>
      <c r="H43" s="7"/>
    </row>
    <row r="44" spans="1:8" ht="31.5">
      <c r="A44" s="87" t="s">
        <v>339</v>
      </c>
      <c r="B44" s="82" t="s">
        <v>137</v>
      </c>
      <c r="C44" s="51" t="s">
        <v>604</v>
      </c>
      <c r="D44" s="51" t="str">
        <f t="shared" si="0"/>
        <v>ноябрь                 2017 г.</v>
      </c>
      <c r="E44" s="51"/>
      <c r="F44" s="51"/>
      <c r="G44" s="77">
        <v>0</v>
      </c>
      <c r="H44" s="7"/>
    </row>
    <row r="45" spans="1:8" ht="41.25" customHeight="1">
      <c r="A45" s="87" t="s">
        <v>340</v>
      </c>
      <c r="B45" s="151" t="s">
        <v>159</v>
      </c>
      <c r="C45" s="51" t="s">
        <v>320</v>
      </c>
      <c r="D45" s="51" t="str">
        <f t="shared" si="0"/>
        <v>-</v>
      </c>
      <c r="E45" s="51"/>
      <c r="F45" s="51"/>
      <c r="G45" s="77">
        <v>0</v>
      </c>
      <c r="H45" s="7"/>
    </row>
    <row r="46" spans="1:8" ht="35.25" customHeight="1">
      <c r="A46" s="87" t="s">
        <v>341</v>
      </c>
      <c r="B46" s="82" t="s">
        <v>316</v>
      </c>
      <c r="C46" s="51" t="s">
        <v>605</v>
      </c>
      <c r="D46" s="51" t="str">
        <f t="shared" si="0"/>
        <v>декабрь               2017 г</v>
      </c>
      <c r="E46" s="51"/>
      <c r="F46" s="51"/>
      <c r="G46" s="77">
        <v>0</v>
      </c>
      <c r="H46" s="7"/>
    </row>
    <row r="47" spans="1:8" ht="32.25" thickBot="1">
      <c r="A47" s="786" t="s">
        <v>342</v>
      </c>
      <c r="B47" s="787" t="s">
        <v>317</v>
      </c>
      <c r="C47" s="52" t="s">
        <v>605</v>
      </c>
      <c r="D47" s="52" t="str">
        <f t="shared" si="0"/>
        <v>декабрь               2017 г</v>
      </c>
      <c r="E47" s="788"/>
      <c r="F47" s="788"/>
      <c r="G47" s="788">
        <v>0</v>
      </c>
      <c r="H47" s="789"/>
    </row>
    <row r="48" spans="1:8" ht="15.75">
      <c r="A48" s="89"/>
      <c r="B48" s="94"/>
      <c r="C48" s="53"/>
      <c r="D48" s="53"/>
      <c r="E48" s="53"/>
      <c r="F48" s="53"/>
      <c r="G48" s="267"/>
      <c r="H48" s="25"/>
    </row>
    <row r="49" spans="1:10" s="25" customFormat="1" ht="15.75">
      <c r="A49" s="972" t="s">
        <v>308</v>
      </c>
      <c r="B49" s="972"/>
      <c r="C49" s="972"/>
      <c r="D49" s="972"/>
      <c r="E49" s="972"/>
      <c r="F49" s="972"/>
      <c r="G49" s="972"/>
      <c r="H49" s="972"/>
      <c r="I49" s="94"/>
      <c r="J49" s="94"/>
    </row>
    <row r="50" ht="15.75">
      <c r="L50" s="49"/>
    </row>
    <row r="51" spans="1:8" ht="15.75">
      <c r="A51" s="89"/>
      <c r="B51" s="94"/>
      <c r="C51" s="53"/>
      <c r="D51" s="53"/>
      <c r="E51" s="53"/>
      <c r="F51" s="53"/>
      <c r="G51" s="267"/>
      <c r="H51" s="25"/>
    </row>
    <row r="52" ht="15.75">
      <c r="H52" s="66" t="s">
        <v>280</v>
      </c>
    </row>
    <row r="53" spans="8:12" ht="15.75" customHeight="1">
      <c r="H53" s="66" t="s">
        <v>221</v>
      </c>
      <c r="K53" s="48"/>
      <c r="L53" s="48"/>
    </row>
    <row r="54" spans="8:12" ht="15.75" customHeight="1">
      <c r="H54" s="66" t="s">
        <v>389</v>
      </c>
      <c r="K54" s="48"/>
      <c r="L54" s="48"/>
    </row>
    <row r="55" ht="15.75">
      <c r="H55" s="66"/>
    </row>
    <row r="56" spans="1:8" ht="15.75">
      <c r="A56" s="973" t="s">
        <v>493</v>
      </c>
      <c r="B56" s="973"/>
      <c r="C56" s="973"/>
      <c r="D56" s="973"/>
      <c r="E56" s="973"/>
      <c r="F56" s="973"/>
      <c r="G56" s="973"/>
      <c r="H56" s="973"/>
    </row>
    <row r="57" spans="1:8" ht="15.75">
      <c r="A57" s="83"/>
      <c r="B57" s="48"/>
      <c r="C57" s="48"/>
      <c r="D57" s="48"/>
      <c r="E57" s="48"/>
      <c r="F57" s="48"/>
      <c r="G57" s="48"/>
      <c r="H57" s="48"/>
    </row>
    <row r="58" ht="15.75">
      <c r="H58" s="66" t="s">
        <v>222</v>
      </c>
    </row>
    <row r="59" ht="15.75">
      <c r="H59" s="66" t="s">
        <v>495</v>
      </c>
    </row>
    <row r="60" ht="15.75">
      <c r="H60" s="66"/>
    </row>
    <row r="61" ht="15.75">
      <c r="H61" s="139" t="s">
        <v>484</v>
      </c>
    </row>
    <row r="62" spans="8:12" ht="15.75">
      <c r="H62" s="66" t="s">
        <v>644</v>
      </c>
      <c r="L62" s="49"/>
    </row>
    <row r="63" spans="2:12" ht="34.5" customHeight="1">
      <c r="B63" s="12" t="s">
        <v>648</v>
      </c>
      <c r="H63" s="66" t="s">
        <v>223</v>
      </c>
      <c r="L63" s="49"/>
    </row>
    <row r="64" spans="1:8" ht="15.75">
      <c r="A64" s="89"/>
      <c r="B64" s="94"/>
      <c r="C64" s="53"/>
      <c r="D64" s="53"/>
      <c r="E64" s="53"/>
      <c r="F64" s="53"/>
      <c r="G64" s="267"/>
      <c r="H64" s="25"/>
    </row>
    <row r="65" spans="1:12" ht="54" customHeight="1">
      <c r="A65" s="974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B65" s="974"/>
      <c r="C65" s="974"/>
      <c r="D65" s="974"/>
      <c r="E65" s="974"/>
      <c r="F65" s="974"/>
      <c r="G65" s="974"/>
      <c r="H65" s="974"/>
      <c r="L65" s="49"/>
    </row>
    <row r="66" spans="1:8" ht="28.5" customHeight="1">
      <c r="A66" s="975" t="s">
        <v>645</v>
      </c>
      <c r="B66" s="965"/>
      <c r="C66" s="965"/>
      <c r="D66" s="965"/>
      <c r="E66" s="965"/>
      <c r="F66" s="965"/>
      <c r="G66" s="965"/>
      <c r="H66" s="965"/>
    </row>
    <row r="67" spans="1:8" ht="15.75">
      <c r="A67" s="89"/>
      <c r="B67" s="94"/>
      <c r="C67" s="53"/>
      <c r="D67" s="53"/>
      <c r="E67" s="53"/>
      <c r="F67" s="53"/>
      <c r="G67" s="267"/>
      <c r="H67" s="25"/>
    </row>
    <row r="68" spans="1:8" ht="15.75">
      <c r="A68" s="618">
        <v>1</v>
      </c>
      <c r="B68" s="152" t="s">
        <v>138</v>
      </c>
      <c r="C68" s="50" t="s">
        <v>320</v>
      </c>
      <c r="D68" s="50" t="s">
        <v>320</v>
      </c>
      <c r="E68" s="50"/>
      <c r="F68" s="50"/>
      <c r="G68" s="77"/>
      <c r="H68" s="19"/>
    </row>
    <row r="69" spans="1:8" ht="15.75">
      <c r="A69" s="618" t="s">
        <v>325</v>
      </c>
      <c r="B69" s="150" t="s">
        <v>139</v>
      </c>
      <c r="C69" s="50" t="s">
        <v>320</v>
      </c>
      <c r="D69" s="50" t="s">
        <v>320</v>
      </c>
      <c r="E69" s="50"/>
      <c r="F69" s="50"/>
      <c r="G69" s="77">
        <v>0</v>
      </c>
      <c r="H69" s="19"/>
    </row>
    <row r="70" spans="1:8" ht="15.75">
      <c r="A70" s="78" t="s">
        <v>326</v>
      </c>
      <c r="B70" s="150" t="s">
        <v>140</v>
      </c>
      <c r="C70" s="50" t="s">
        <v>320</v>
      </c>
      <c r="D70" s="50" t="s">
        <v>320</v>
      </c>
      <c r="E70" s="50"/>
      <c r="F70" s="50"/>
      <c r="G70" s="77">
        <v>0</v>
      </c>
      <c r="H70" s="20"/>
    </row>
    <row r="71" spans="1:8" ht="31.5" customHeight="1">
      <c r="A71" s="87" t="s">
        <v>327</v>
      </c>
      <c r="B71" s="82" t="s">
        <v>313</v>
      </c>
      <c r="C71" s="51" t="s">
        <v>646</v>
      </c>
      <c r="D71" s="51" t="str">
        <f>C71</f>
        <v>январь  2017 г.</v>
      </c>
      <c r="E71" s="51"/>
      <c r="F71" s="51"/>
      <c r="G71" s="77">
        <v>0</v>
      </c>
      <c r="H71" s="7"/>
    </row>
    <row r="72" spans="1:8" ht="16.5" customHeight="1">
      <c r="A72" s="87" t="s">
        <v>328</v>
      </c>
      <c r="B72" s="150" t="s">
        <v>142</v>
      </c>
      <c r="C72" s="51" t="s">
        <v>320</v>
      </c>
      <c r="D72" s="51" t="s">
        <v>320</v>
      </c>
      <c r="E72" s="51"/>
      <c r="F72" s="51"/>
      <c r="G72" s="77">
        <v>0</v>
      </c>
      <c r="H72" s="7"/>
    </row>
    <row r="73" spans="1:8" ht="31.5">
      <c r="A73" s="87" t="s">
        <v>329</v>
      </c>
      <c r="B73" s="82" t="s">
        <v>144</v>
      </c>
      <c r="C73" s="51" t="s">
        <v>597</v>
      </c>
      <c r="D73" s="51" t="str">
        <f>C73</f>
        <v>апрель                          2017 г.</v>
      </c>
      <c r="E73" s="51"/>
      <c r="F73" s="51"/>
      <c r="G73" s="77">
        <v>0</v>
      </c>
      <c r="H73" s="7"/>
    </row>
    <row r="74" spans="1:8" ht="31.5">
      <c r="A74" s="87" t="s">
        <v>330</v>
      </c>
      <c r="B74" s="82" t="s">
        <v>146</v>
      </c>
      <c r="C74" s="51" t="s">
        <v>597</v>
      </c>
      <c r="D74" s="51" t="str">
        <f>C74</f>
        <v>апрель                          2017 г.</v>
      </c>
      <c r="E74" s="51"/>
      <c r="F74" s="51"/>
      <c r="G74" s="77">
        <v>0</v>
      </c>
      <c r="H74" s="7"/>
    </row>
    <row r="75" spans="1:8" ht="15.75">
      <c r="A75" s="87" t="s">
        <v>5</v>
      </c>
      <c r="B75" s="152" t="s">
        <v>131</v>
      </c>
      <c r="C75" s="51"/>
      <c r="D75" s="51"/>
      <c r="E75" s="51"/>
      <c r="F75" s="51"/>
      <c r="G75" s="77"/>
      <c r="H75" s="7"/>
    </row>
    <row r="76" spans="1:8" ht="15.75">
      <c r="A76" s="87" t="s">
        <v>331</v>
      </c>
      <c r="B76" s="82" t="s">
        <v>314</v>
      </c>
      <c r="C76" s="51" t="s">
        <v>598</v>
      </c>
      <c r="D76" s="51" t="str">
        <f>C76</f>
        <v>май 2017 г.</v>
      </c>
      <c r="E76" s="51"/>
      <c r="F76" s="51"/>
      <c r="G76" s="77">
        <v>0</v>
      </c>
      <c r="H76" s="7"/>
    </row>
    <row r="77" spans="1:8" ht="31.5" customHeight="1">
      <c r="A77" s="87" t="s">
        <v>332</v>
      </c>
      <c r="B77" s="151" t="s">
        <v>148</v>
      </c>
      <c r="C77" s="51" t="s">
        <v>320</v>
      </c>
      <c r="D77" s="51" t="s">
        <v>320</v>
      </c>
      <c r="E77" s="51"/>
      <c r="F77" s="51"/>
      <c r="G77" s="77">
        <v>0</v>
      </c>
      <c r="H77" s="7"/>
    </row>
    <row r="78" spans="1:8" ht="33.75" customHeight="1">
      <c r="A78" s="87" t="s">
        <v>333</v>
      </c>
      <c r="B78" s="151" t="s">
        <v>149</v>
      </c>
      <c r="C78" s="51" t="s">
        <v>320</v>
      </c>
      <c r="D78" s="51" t="s">
        <v>320</v>
      </c>
      <c r="E78" s="51"/>
      <c r="F78" s="51"/>
      <c r="G78" s="77">
        <v>0</v>
      </c>
      <c r="H78" s="7"/>
    </row>
    <row r="79" spans="1:8" ht="47.25">
      <c r="A79" s="87" t="s">
        <v>60</v>
      </c>
      <c r="B79" s="152" t="s">
        <v>150</v>
      </c>
      <c r="C79" s="51"/>
      <c r="D79" s="51"/>
      <c r="E79" s="51"/>
      <c r="F79" s="51"/>
      <c r="G79" s="77"/>
      <c r="H79" s="7"/>
    </row>
    <row r="80" spans="1:8" ht="31.5">
      <c r="A80" s="87" t="s">
        <v>334</v>
      </c>
      <c r="B80" s="82" t="s">
        <v>315</v>
      </c>
      <c r="C80" s="51" t="s">
        <v>599</v>
      </c>
      <c r="D80" s="51" t="str">
        <f>C80</f>
        <v>июнь 2017 г.</v>
      </c>
      <c r="E80" s="51"/>
      <c r="F80" s="51"/>
      <c r="G80" s="77">
        <v>0</v>
      </c>
      <c r="H80" s="7"/>
    </row>
    <row r="81" spans="1:8" ht="15.75">
      <c r="A81" s="87" t="s">
        <v>335</v>
      </c>
      <c r="B81" s="82" t="s">
        <v>152</v>
      </c>
      <c r="C81" s="51" t="s">
        <v>599</v>
      </c>
      <c r="D81" s="51" t="s">
        <v>600</v>
      </c>
      <c r="E81" s="51"/>
      <c r="F81" s="51"/>
      <c r="G81" s="77">
        <v>0</v>
      </c>
      <c r="H81" s="7"/>
    </row>
    <row r="82" spans="1:8" ht="16.5" customHeight="1">
      <c r="A82" s="87" t="s">
        <v>336</v>
      </c>
      <c r="B82" s="82" t="s">
        <v>153</v>
      </c>
      <c r="C82" s="51" t="s">
        <v>601</v>
      </c>
      <c r="D82" s="51" t="s">
        <v>602</v>
      </c>
      <c r="E82" s="51"/>
      <c r="F82" s="51"/>
      <c r="G82" s="77">
        <v>0</v>
      </c>
      <c r="H82" s="7"/>
    </row>
    <row r="83" spans="1:8" ht="31.5">
      <c r="A83" s="87" t="s">
        <v>337</v>
      </c>
      <c r="B83" s="82" t="s">
        <v>155</v>
      </c>
      <c r="C83" s="51" t="s">
        <v>603</v>
      </c>
      <c r="D83" s="51" t="str">
        <f aca="true" t="shared" si="1" ref="D83:D89">C83</f>
        <v>октябрь                             2017 г.</v>
      </c>
      <c r="E83" s="51"/>
      <c r="F83" s="51"/>
      <c r="G83" s="77">
        <v>0</v>
      </c>
      <c r="H83" s="7"/>
    </row>
    <row r="84" spans="1:8" ht="31.5">
      <c r="A84" s="87" t="s">
        <v>338</v>
      </c>
      <c r="B84" s="82" t="s">
        <v>157</v>
      </c>
      <c r="C84" s="51" t="s">
        <v>604</v>
      </c>
      <c r="D84" s="51" t="str">
        <f t="shared" si="1"/>
        <v>ноябрь                 2017 г.</v>
      </c>
      <c r="E84" s="51"/>
      <c r="F84" s="51"/>
      <c r="G84" s="77">
        <v>0</v>
      </c>
      <c r="H84" s="7"/>
    </row>
    <row r="85" spans="1:8" ht="31.5">
      <c r="A85" s="87" t="s">
        <v>62</v>
      </c>
      <c r="B85" s="152" t="s">
        <v>136</v>
      </c>
      <c r="C85" s="51"/>
      <c r="D85" s="51">
        <f t="shared" si="1"/>
        <v>0</v>
      </c>
      <c r="E85" s="51"/>
      <c r="F85" s="51"/>
      <c r="G85" s="77"/>
      <c r="H85" s="7"/>
    </row>
    <row r="86" spans="1:8" ht="31.5">
      <c r="A86" s="87" t="s">
        <v>339</v>
      </c>
      <c r="B86" s="82" t="s">
        <v>137</v>
      </c>
      <c r="C86" s="51" t="s">
        <v>604</v>
      </c>
      <c r="D86" s="51" t="str">
        <f t="shared" si="1"/>
        <v>ноябрь                 2017 г.</v>
      </c>
      <c r="E86" s="51"/>
      <c r="F86" s="51"/>
      <c r="G86" s="77">
        <v>0</v>
      </c>
      <c r="H86" s="7"/>
    </row>
    <row r="87" spans="1:8" ht="63">
      <c r="A87" s="87" t="s">
        <v>340</v>
      </c>
      <c r="B87" s="151" t="s">
        <v>159</v>
      </c>
      <c r="C87" s="51" t="s">
        <v>320</v>
      </c>
      <c r="D87" s="51" t="str">
        <f t="shared" si="1"/>
        <v>-</v>
      </c>
      <c r="E87" s="51"/>
      <c r="F87" s="51"/>
      <c r="G87" s="77">
        <v>0</v>
      </c>
      <c r="H87" s="7"/>
    </row>
    <row r="88" spans="1:8" ht="17.25" customHeight="1">
      <c r="A88" s="87" t="s">
        <v>341</v>
      </c>
      <c r="B88" s="82" t="s">
        <v>316</v>
      </c>
      <c r="C88" s="51" t="s">
        <v>605</v>
      </c>
      <c r="D88" s="51" t="str">
        <f t="shared" si="1"/>
        <v>декабрь               2017 г</v>
      </c>
      <c r="E88" s="51"/>
      <c r="F88" s="51"/>
      <c r="G88" s="77">
        <v>0</v>
      </c>
      <c r="H88" s="7"/>
    </row>
    <row r="89" spans="1:8" ht="32.25" thickBot="1">
      <c r="A89" s="88" t="s">
        <v>342</v>
      </c>
      <c r="B89" s="90" t="s">
        <v>317</v>
      </c>
      <c r="C89" s="52" t="s">
        <v>605</v>
      </c>
      <c r="D89" s="52" t="str">
        <f t="shared" si="1"/>
        <v>декабрь               2017 г</v>
      </c>
      <c r="E89" s="52"/>
      <c r="F89" s="52"/>
      <c r="G89" s="91">
        <v>0</v>
      </c>
      <c r="H89" s="24"/>
    </row>
    <row r="90" spans="1:10" s="25" customFormat="1" ht="15.75">
      <c r="A90" s="89"/>
      <c r="B90" s="94"/>
      <c r="C90" s="53"/>
      <c r="D90" s="53"/>
      <c r="E90" s="53"/>
      <c r="F90" s="53"/>
      <c r="G90" s="267"/>
      <c r="I90" s="12"/>
      <c r="J90" s="12"/>
    </row>
    <row r="91" spans="1:10" s="25" customFormat="1" ht="15.75">
      <c r="A91" s="972" t="s">
        <v>308</v>
      </c>
      <c r="B91" s="972"/>
      <c r="C91" s="972"/>
      <c r="D91" s="972"/>
      <c r="E91" s="972"/>
      <c r="F91" s="972"/>
      <c r="G91" s="972"/>
      <c r="H91" s="972"/>
      <c r="I91" s="94"/>
      <c r="J91" s="94"/>
    </row>
    <row r="92" spans="1:10" s="25" customFormat="1" ht="15.75">
      <c r="A92" s="89"/>
      <c r="B92" s="94"/>
      <c r="C92" s="53"/>
      <c r="D92" s="53"/>
      <c r="E92" s="53"/>
      <c r="F92" s="53"/>
      <c r="G92" s="267"/>
      <c r="I92" s="12"/>
      <c r="J92" s="12"/>
    </row>
    <row r="93" spans="1:10" s="25" customFormat="1" ht="15.75">
      <c r="A93" s="89"/>
      <c r="B93" s="94"/>
      <c r="C93" s="53"/>
      <c r="D93" s="53"/>
      <c r="E93" s="53"/>
      <c r="F93" s="53"/>
      <c r="G93" s="267"/>
      <c r="I93" s="12"/>
      <c r="J93" s="12"/>
    </row>
    <row r="94" spans="1:10" s="25" customFormat="1" ht="15.75">
      <c r="A94" s="84"/>
      <c r="B94" s="12"/>
      <c r="C94" s="178"/>
      <c r="D94" s="178"/>
      <c r="E94" s="12"/>
      <c r="F94" s="12"/>
      <c r="G94" s="12"/>
      <c r="H94" s="12"/>
      <c r="I94" s="12"/>
      <c r="J94" s="12"/>
    </row>
    <row r="95" spans="1:10" s="25" customFormat="1" ht="15.75">
      <c r="A95" s="84"/>
      <c r="B95" s="12"/>
      <c r="C95" s="178"/>
      <c r="D95" s="178"/>
      <c r="E95" s="12"/>
      <c r="F95" s="12"/>
      <c r="G95" s="12"/>
      <c r="H95" s="66" t="s">
        <v>280</v>
      </c>
      <c r="I95" s="12"/>
      <c r="J95" s="12"/>
    </row>
    <row r="96" spans="1:10" s="25" customFormat="1" ht="15.75">
      <c r="A96" s="84"/>
      <c r="B96" s="12"/>
      <c r="C96" s="178"/>
      <c r="D96" s="178"/>
      <c r="E96" s="12"/>
      <c r="F96" s="12"/>
      <c r="G96" s="12"/>
      <c r="H96" s="66" t="s">
        <v>221</v>
      </c>
      <c r="I96" s="12"/>
      <c r="J96" s="12"/>
    </row>
    <row r="97" spans="1:10" s="25" customFormat="1" ht="15.75">
      <c r="A97" s="84"/>
      <c r="B97" s="12"/>
      <c r="C97" s="178"/>
      <c r="D97" s="178"/>
      <c r="E97" s="12"/>
      <c r="F97" s="12"/>
      <c r="G97" s="12"/>
      <c r="H97" s="66" t="s">
        <v>389</v>
      </c>
      <c r="I97" s="12"/>
      <c r="J97" s="12"/>
    </row>
    <row r="98" spans="1:10" s="25" customFormat="1" ht="15.75">
      <c r="A98" s="84"/>
      <c r="B98" s="12"/>
      <c r="C98" s="178"/>
      <c r="D98" s="178"/>
      <c r="E98" s="12"/>
      <c r="F98" s="12"/>
      <c r="G98" s="12"/>
      <c r="H98" s="66"/>
      <c r="I98" s="12"/>
      <c r="J98" s="12"/>
    </row>
    <row r="99" spans="1:10" s="25" customFormat="1" ht="15.75">
      <c r="A99" s="973" t="s">
        <v>493</v>
      </c>
      <c r="B99" s="973"/>
      <c r="C99" s="973"/>
      <c r="D99" s="973"/>
      <c r="E99" s="973"/>
      <c r="F99" s="973"/>
      <c r="G99" s="973"/>
      <c r="H99" s="973"/>
      <c r="I99" s="12"/>
      <c r="J99" s="12"/>
    </row>
    <row r="100" spans="1:8" ht="15.75">
      <c r="A100" s="83"/>
      <c r="B100" s="48"/>
      <c r="C100" s="48"/>
      <c r="D100" s="48"/>
      <c r="E100" s="48"/>
      <c r="F100" s="48"/>
      <c r="G100" s="48"/>
      <c r="H100" s="48"/>
    </row>
    <row r="101" ht="15.75">
      <c r="H101" s="66" t="s">
        <v>222</v>
      </c>
    </row>
    <row r="102" ht="15.75">
      <c r="H102" s="66" t="s">
        <v>492</v>
      </c>
    </row>
    <row r="103" ht="15.75">
      <c r="H103" s="66"/>
    </row>
    <row r="104" spans="8:12" ht="15.75" customHeight="1">
      <c r="H104" s="139" t="s">
        <v>484</v>
      </c>
      <c r="K104" s="48"/>
      <c r="L104" s="48"/>
    </row>
    <row r="105" spans="8:12" ht="15.75" customHeight="1">
      <c r="H105" s="66" t="s">
        <v>644</v>
      </c>
      <c r="K105" s="48"/>
      <c r="L105" s="48"/>
    </row>
    <row r="106" spans="2:8" ht="15.75">
      <c r="B106" s="12" t="s">
        <v>649</v>
      </c>
      <c r="H106" s="66" t="s">
        <v>223</v>
      </c>
    </row>
    <row r="108" ht="15.75">
      <c r="A108" s="85"/>
    </row>
    <row r="109" spans="1:8" ht="30.75" customHeight="1">
      <c r="A109" s="974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B109" s="974"/>
      <c r="C109" s="974"/>
      <c r="D109" s="974"/>
      <c r="E109" s="974"/>
      <c r="F109" s="974"/>
      <c r="G109" s="974"/>
      <c r="H109" s="974"/>
    </row>
    <row r="111" spans="1:8" ht="15.75" customHeight="1">
      <c r="A111" s="975" t="s">
        <v>645</v>
      </c>
      <c r="B111" s="965"/>
      <c r="C111" s="965"/>
      <c r="D111" s="965"/>
      <c r="E111" s="965"/>
      <c r="F111" s="965"/>
      <c r="G111" s="965"/>
      <c r="H111" s="965"/>
    </row>
    <row r="112" spans="1:8" ht="16.5" thickBot="1">
      <c r="A112" s="86"/>
      <c r="B112" s="54"/>
      <c r="C112" s="179"/>
      <c r="D112" s="179"/>
      <c r="E112" s="149"/>
      <c r="F112" s="149"/>
      <c r="G112" s="149"/>
      <c r="H112" s="149"/>
    </row>
    <row r="113" spans="1:8" ht="15.75">
      <c r="A113" s="976" t="s">
        <v>1</v>
      </c>
      <c r="B113" s="860" t="s">
        <v>307</v>
      </c>
      <c r="C113" s="860" t="s">
        <v>195</v>
      </c>
      <c r="D113" s="860"/>
      <c r="E113" s="860"/>
      <c r="F113" s="860"/>
      <c r="G113" s="978" t="s">
        <v>125</v>
      </c>
      <c r="H113" s="980" t="s">
        <v>126</v>
      </c>
    </row>
    <row r="114" spans="1:8" ht="38.25" customHeight="1">
      <c r="A114" s="977"/>
      <c r="B114" s="861"/>
      <c r="C114" s="861"/>
      <c r="D114" s="861"/>
      <c r="E114" s="861"/>
      <c r="F114" s="861"/>
      <c r="G114" s="979"/>
      <c r="H114" s="981"/>
    </row>
    <row r="115" spans="1:8" ht="31.5">
      <c r="A115" s="977"/>
      <c r="B115" s="861"/>
      <c r="C115" s="50" t="s">
        <v>127</v>
      </c>
      <c r="D115" s="50" t="s">
        <v>128</v>
      </c>
      <c r="E115" s="50" t="s">
        <v>127</v>
      </c>
      <c r="F115" s="50" t="s">
        <v>128</v>
      </c>
      <c r="G115" s="979"/>
      <c r="H115" s="981"/>
    </row>
    <row r="116" spans="1:12" ht="15.75" customHeight="1">
      <c r="A116" s="78">
        <v>1</v>
      </c>
      <c r="B116" s="19">
        <v>2</v>
      </c>
      <c r="C116" s="50">
        <v>3</v>
      </c>
      <c r="D116" s="50">
        <v>4</v>
      </c>
      <c r="E116" s="50"/>
      <c r="F116" s="50"/>
      <c r="G116" s="62">
        <v>5</v>
      </c>
      <c r="H116" s="20">
        <v>6</v>
      </c>
      <c r="L116" s="49"/>
    </row>
    <row r="117" spans="1:8" ht="15.75" customHeight="1">
      <c r="A117" s="78">
        <v>1</v>
      </c>
      <c r="B117" s="152" t="s">
        <v>138</v>
      </c>
      <c r="C117" s="50" t="s">
        <v>320</v>
      </c>
      <c r="D117" s="50" t="s">
        <v>320</v>
      </c>
      <c r="E117" s="50"/>
      <c r="F117" s="50"/>
      <c r="G117" s="77"/>
      <c r="H117" s="20"/>
    </row>
    <row r="118" spans="1:8" ht="15.75">
      <c r="A118" s="78" t="s">
        <v>325</v>
      </c>
      <c r="B118" s="150" t="s">
        <v>139</v>
      </c>
      <c r="C118" s="50" t="s">
        <v>320</v>
      </c>
      <c r="D118" s="50" t="s">
        <v>320</v>
      </c>
      <c r="E118" s="50"/>
      <c r="F118" s="50"/>
      <c r="G118" s="77">
        <v>0</v>
      </c>
      <c r="H118" s="20"/>
    </row>
    <row r="119" spans="1:8" ht="15.75">
      <c r="A119" s="78" t="s">
        <v>326</v>
      </c>
      <c r="B119" s="150" t="s">
        <v>140</v>
      </c>
      <c r="C119" s="50" t="s">
        <v>320</v>
      </c>
      <c r="D119" s="50" t="s">
        <v>320</v>
      </c>
      <c r="E119" s="50"/>
      <c r="F119" s="50"/>
      <c r="G119" s="77">
        <v>0</v>
      </c>
      <c r="H119" s="20"/>
    </row>
    <row r="120" spans="1:8" ht="31.5">
      <c r="A120" s="87" t="s">
        <v>327</v>
      </c>
      <c r="B120" s="82" t="s">
        <v>313</v>
      </c>
      <c r="C120" s="51" t="s">
        <v>646</v>
      </c>
      <c r="D120" s="51" t="str">
        <f>C120</f>
        <v>январь  2017 г.</v>
      </c>
      <c r="E120" s="51"/>
      <c r="F120" s="51"/>
      <c r="G120" s="77">
        <v>0</v>
      </c>
      <c r="H120" s="7"/>
    </row>
    <row r="121" spans="1:8" ht="17.25" customHeight="1">
      <c r="A121" s="87" t="s">
        <v>328</v>
      </c>
      <c r="B121" s="150" t="s">
        <v>142</v>
      </c>
      <c r="C121" s="51" t="s">
        <v>320</v>
      </c>
      <c r="D121" s="51" t="s">
        <v>320</v>
      </c>
      <c r="E121" s="51"/>
      <c r="F121" s="51"/>
      <c r="G121" s="77">
        <v>0</v>
      </c>
      <c r="H121" s="7"/>
    </row>
    <row r="122" spans="1:8" ht="31.5" customHeight="1">
      <c r="A122" s="87" t="s">
        <v>329</v>
      </c>
      <c r="B122" s="82" t="s">
        <v>144</v>
      </c>
      <c r="C122" s="51" t="s">
        <v>597</v>
      </c>
      <c r="D122" s="51" t="str">
        <f>C122</f>
        <v>апрель                          2017 г.</v>
      </c>
      <c r="E122" s="51"/>
      <c r="F122" s="51"/>
      <c r="G122" s="77">
        <v>0</v>
      </c>
      <c r="H122" s="7"/>
    </row>
    <row r="123" spans="1:8" ht="31.5">
      <c r="A123" s="87" t="s">
        <v>330</v>
      </c>
      <c r="B123" s="82" t="s">
        <v>146</v>
      </c>
      <c r="C123" s="51" t="s">
        <v>597</v>
      </c>
      <c r="D123" s="51" t="str">
        <f>C123</f>
        <v>апрель                          2017 г.</v>
      </c>
      <c r="E123" s="51"/>
      <c r="F123" s="51"/>
      <c r="G123" s="77">
        <v>0</v>
      </c>
      <c r="H123" s="7"/>
    </row>
    <row r="124" spans="1:8" ht="15.75">
      <c r="A124" s="87" t="s">
        <v>5</v>
      </c>
      <c r="B124" s="152" t="s">
        <v>131</v>
      </c>
      <c r="C124" s="51"/>
      <c r="D124" s="51"/>
      <c r="E124" s="51"/>
      <c r="F124" s="51"/>
      <c r="G124" s="77"/>
      <c r="H124" s="7"/>
    </row>
    <row r="125" spans="1:8" ht="15.75">
      <c r="A125" s="87" t="s">
        <v>331</v>
      </c>
      <c r="B125" s="82" t="s">
        <v>314</v>
      </c>
      <c r="C125" s="51" t="s">
        <v>598</v>
      </c>
      <c r="D125" s="51" t="str">
        <f>C125</f>
        <v>май 2017 г.</v>
      </c>
      <c r="E125" s="51"/>
      <c r="F125" s="51"/>
      <c r="G125" s="77">
        <v>0</v>
      </c>
      <c r="H125" s="7"/>
    </row>
    <row r="126" spans="1:8" ht="63">
      <c r="A126" s="87" t="s">
        <v>332</v>
      </c>
      <c r="B126" s="151" t="s">
        <v>148</v>
      </c>
      <c r="C126" s="51" t="s">
        <v>320</v>
      </c>
      <c r="D126" s="51" t="s">
        <v>320</v>
      </c>
      <c r="E126" s="51"/>
      <c r="F126" s="51"/>
      <c r="G126" s="77">
        <v>0</v>
      </c>
      <c r="H126" s="7"/>
    </row>
    <row r="127" spans="1:8" ht="31.5" customHeight="1">
      <c r="A127" s="87" t="s">
        <v>333</v>
      </c>
      <c r="B127" s="151" t="s">
        <v>149</v>
      </c>
      <c r="C127" s="51" t="s">
        <v>320</v>
      </c>
      <c r="D127" s="51" t="s">
        <v>320</v>
      </c>
      <c r="E127" s="51"/>
      <c r="F127" s="51"/>
      <c r="G127" s="77">
        <v>0</v>
      </c>
      <c r="H127" s="7"/>
    </row>
    <row r="128" spans="1:8" ht="16.5" customHeight="1">
      <c r="A128" s="87" t="s">
        <v>60</v>
      </c>
      <c r="B128" s="152" t="s">
        <v>150</v>
      </c>
      <c r="C128" s="51"/>
      <c r="D128" s="51"/>
      <c r="E128" s="51"/>
      <c r="F128" s="51"/>
      <c r="G128" s="77"/>
      <c r="H128" s="7"/>
    </row>
    <row r="129" spans="1:8" ht="31.5">
      <c r="A129" s="87" t="s">
        <v>334</v>
      </c>
      <c r="B129" s="82" t="s">
        <v>315</v>
      </c>
      <c r="C129" s="51" t="s">
        <v>599</v>
      </c>
      <c r="D129" s="51" t="str">
        <f>C129</f>
        <v>июнь 2017 г.</v>
      </c>
      <c r="E129" s="51"/>
      <c r="F129" s="51"/>
      <c r="G129" s="77">
        <v>0</v>
      </c>
      <c r="H129" s="7"/>
    </row>
    <row r="130" spans="1:8" ht="15.75">
      <c r="A130" s="87" t="s">
        <v>335</v>
      </c>
      <c r="B130" s="82" t="s">
        <v>152</v>
      </c>
      <c r="C130" s="51" t="s">
        <v>599</v>
      </c>
      <c r="D130" s="51" t="s">
        <v>600</v>
      </c>
      <c r="E130" s="51"/>
      <c r="F130" s="51"/>
      <c r="G130" s="77">
        <v>0</v>
      </c>
      <c r="H130" s="7"/>
    </row>
    <row r="131" spans="1:8" ht="31.5">
      <c r="A131" s="87" t="s">
        <v>336</v>
      </c>
      <c r="B131" s="82" t="s">
        <v>153</v>
      </c>
      <c r="C131" s="51" t="s">
        <v>601</v>
      </c>
      <c r="D131" s="51" t="s">
        <v>602</v>
      </c>
      <c r="E131" s="51"/>
      <c r="F131" s="51"/>
      <c r="G131" s="77">
        <v>0</v>
      </c>
      <c r="H131" s="7"/>
    </row>
    <row r="132" spans="1:8" ht="31.5">
      <c r="A132" s="87" t="s">
        <v>337</v>
      </c>
      <c r="B132" s="82" t="s">
        <v>155</v>
      </c>
      <c r="C132" s="51" t="s">
        <v>603</v>
      </c>
      <c r="D132" s="51" t="str">
        <f aca="true" t="shared" si="2" ref="D132:D138">C132</f>
        <v>октябрь                             2017 г.</v>
      </c>
      <c r="E132" s="51"/>
      <c r="F132" s="51"/>
      <c r="G132" s="77">
        <v>0</v>
      </c>
      <c r="H132" s="7"/>
    </row>
    <row r="133" spans="1:8" ht="45.75" customHeight="1">
      <c r="A133" s="87" t="s">
        <v>338</v>
      </c>
      <c r="B133" s="82" t="s">
        <v>157</v>
      </c>
      <c r="C133" s="51" t="s">
        <v>604</v>
      </c>
      <c r="D133" s="51" t="str">
        <f t="shared" si="2"/>
        <v>ноябрь                 2017 г.</v>
      </c>
      <c r="E133" s="51"/>
      <c r="F133" s="51"/>
      <c r="G133" s="77">
        <v>0</v>
      </c>
      <c r="H133" s="7"/>
    </row>
    <row r="134" spans="1:8" ht="33.75" customHeight="1">
      <c r="A134" s="87" t="s">
        <v>62</v>
      </c>
      <c r="B134" s="152" t="s">
        <v>136</v>
      </c>
      <c r="C134" s="51"/>
      <c r="D134" s="51">
        <f t="shared" si="2"/>
        <v>0</v>
      </c>
      <c r="E134" s="51"/>
      <c r="F134" s="51"/>
      <c r="G134" s="77"/>
      <c r="H134" s="7"/>
    </row>
    <row r="135" spans="1:8" ht="31.5">
      <c r="A135" s="87" t="s">
        <v>339</v>
      </c>
      <c r="B135" s="82" t="s">
        <v>137</v>
      </c>
      <c r="C135" s="51" t="s">
        <v>604</v>
      </c>
      <c r="D135" s="51" t="str">
        <f t="shared" si="2"/>
        <v>ноябрь                 2017 г.</v>
      </c>
      <c r="E135" s="51"/>
      <c r="F135" s="51"/>
      <c r="G135" s="77">
        <v>0</v>
      </c>
      <c r="H135" s="7"/>
    </row>
    <row r="136" spans="1:8" ht="63">
      <c r="A136" s="87" t="s">
        <v>340</v>
      </c>
      <c r="B136" s="151" t="s">
        <v>159</v>
      </c>
      <c r="C136" s="51" t="s">
        <v>320</v>
      </c>
      <c r="D136" s="51" t="str">
        <f t="shared" si="2"/>
        <v>-</v>
      </c>
      <c r="E136" s="51"/>
      <c r="F136" s="51"/>
      <c r="G136" s="77">
        <v>0</v>
      </c>
      <c r="H136" s="7"/>
    </row>
    <row r="137" spans="1:8" ht="31.5">
      <c r="A137" s="87" t="s">
        <v>341</v>
      </c>
      <c r="B137" s="82" t="s">
        <v>316</v>
      </c>
      <c r="C137" s="51" t="s">
        <v>605</v>
      </c>
      <c r="D137" s="51" t="str">
        <f t="shared" si="2"/>
        <v>декабрь               2017 г</v>
      </c>
      <c r="E137" s="51"/>
      <c r="F137" s="51"/>
      <c r="G137" s="77">
        <v>0</v>
      </c>
      <c r="H137" s="7"/>
    </row>
    <row r="138" spans="1:8" ht="36.75" customHeight="1" thickBot="1">
      <c r="A138" s="88" t="s">
        <v>342</v>
      </c>
      <c r="B138" s="90" t="s">
        <v>317</v>
      </c>
      <c r="C138" s="52" t="s">
        <v>605</v>
      </c>
      <c r="D138" s="52" t="str">
        <f t="shared" si="2"/>
        <v>декабрь               2017 г</v>
      </c>
      <c r="E138" s="52"/>
      <c r="F138" s="52"/>
      <c r="G138" s="91">
        <v>0</v>
      </c>
      <c r="H138" s="24"/>
    </row>
    <row r="139" spans="1:8" ht="15.75">
      <c r="A139" s="262"/>
      <c r="B139" s="262"/>
      <c r="C139" s="263"/>
      <c r="D139" s="263"/>
      <c r="E139" s="262"/>
      <c r="F139" s="262"/>
      <c r="G139" s="262"/>
      <c r="H139" s="262"/>
    </row>
    <row r="140" spans="1:8" ht="15.75">
      <c r="A140" s="972" t="s">
        <v>308</v>
      </c>
      <c r="B140" s="972"/>
      <c r="C140" s="972"/>
      <c r="D140" s="972"/>
      <c r="E140" s="972"/>
      <c r="F140" s="972"/>
      <c r="G140" s="972"/>
      <c r="H140" s="972"/>
    </row>
    <row r="141" spans="1:8" ht="15.75">
      <c r="A141" s="262"/>
      <c r="B141" s="262"/>
      <c r="C141" s="263"/>
      <c r="D141" s="263"/>
      <c r="E141" s="262"/>
      <c r="F141" s="262"/>
      <c r="G141" s="262"/>
      <c r="H141" s="262"/>
    </row>
    <row r="142" spans="1:8" ht="15.75">
      <c r="A142" s="262"/>
      <c r="B142" s="262"/>
      <c r="C142" s="263"/>
      <c r="D142" s="263"/>
      <c r="E142" s="262"/>
      <c r="F142" s="262"/>
      <c r="G142" s="262"/>
      <c r="H142" s="262"/>
    </row>
    <row r="143" ht="15.75">
      <c r="H143" s="66" t="s">
        <v>280</v>
      </c>
    </row>
    <row r="144" ht="15.75" customHeight="1">
      <c r="H144" s="66" t="s">
        <v>221</v>
      </c>
    </row>
    <row r="145" ht="15.75">
      <c r="H145" s="66" t="s">
        <v>389</v>
      </c>
    </row>
    <row r="146" ht="15.75">
      <c r="H146" s="66"/>
    </row>
    <row r="147" spans="1:8" ht="15.75">
      <c r="A147" s="973" t="s">
        <v>493</v>
      </c>
      <c r="B147" s="973"/>
      <c r="C147" s="973"/>
      <c r="D147" s="973"/>
      <c r="E147" s="973"/>
      <c r="F147" s="973"/>
      <c r="G147" s="973"/>
      <c r="H147" s="973"/>
    </row>
    <row r="148" spans="1:8" ht="15.75">
      <c r="A148" s="83"/>
      <c r="B148" s="48"/>
      <c r="C148" s="48"/>
      <c r="D148" s="48"/>
      <c r="E148" s="48"/>
      <c r="F148" s="48"/>
      <c r="G148" s="48"/>
      <c r="H148" s="48"/>
    </row>
    <row r="149" ht="15.75">
      <c r="H149" s="66" t="s">
        <v>222</v>
      </c>
    </row>
    <row r="150" ht="15.75">
      <c r="H150" s="66" t="s">
        <v>492</v>
      </c>
    </row>
    <row r="151" ht="15.75">
      <c r="H151" s="66"/>
    </row>
    <row r="152" ht="15.75">
      <c r="H152" s="139" t="s">
        <v>484</v>
      </c>
    </row>
    <row r="153" spans="2:8" ht="15.75">
      <c r="B153" s="12" t="s">
        <v>650</v>
      </c>
      <c r="H153" s="66" t="s">
        <v>644</v>
      </c>
    </row>
    <row r="154" ht="15.75">
      <c r="H154" s="66" t="s">
        <v>223</v>
      </c>
    </row>
    <row r="156" ht="15.75" customHeight="1">
      <c r="A156" s="85"/>
    </row>
    <row r="157" spans="1:8" ht="15.75">
      <c r="A157" s="974" t="str">
        <f>'Формат ФСТ'!B18</f>
        <v>Замена оборудования РУ-6кВ РТП-1526, по адресу: г. Короолев, ул. Сакко и Ванцетти, д. 11 Е</v>
      </c>
      <c r="B157" s="974"/>
      <c r="C157" s="974"/>
      <c r="D157" s="974"/>
      <c r="E157" s="974"/>
      <c r="F157" s="974"/>
      <c r="G157" s="974"/>
      <c r="H157" s="974"/>
    </row>
    <row r="159" spans="1:8" ht="15.75">
      <c r="A159" s="975" t="s">
        <v>645</v>
      </c>
      <c r="B159" s="965"/>
      <c r="C159" s="965"/>
      <c r="D159" s="965"/>
      <c r="E159" s="965"/>
      <c r="F159" s="965"/>
      <c r="G159" s="965"/>
      <c r="H159" s="965"/>
    </row>
    <row r="160" spans="1:8" ht="16.5" thickBot="1">
      <c r="A160" s="86"/>
      <c r="B160" s="54"/>
      <c r="C160" s="179"/>
      <c r="D160" s="179"/>
      <c r="E160" s="149"/>
      <c r="F160" s="149"/>
      <c r="G160" s="149"/>
      <c r="H160" s="149"/>
    </row>
    <row r="161" spans="1:8" ht="15.75">
      <c r="A161" s="976" t="s">
        <v>1</v>
      </c>
      <c r="B161" s="860" t="s">
        <v>307</v>
      </c>
      <c r="C161" s="860" t="s">
        <v>195</v>
      </c>
      <c r="D161" s="860"/>
      <c r="E161" s="860"/>
      <c r="F161" s="860"/>
      <c r="G161" s="978" t="s">
        <v>125</v>
      </c>
      <c r="H161" s="980" t="s">
        <v>126</v>
      </c>
    </row>
    <row r="162" spans="1:12" ht="15.75" customHeight="1">
      <c r="A162" s="977"/>
      <c r="B162" s="861"/>
      <c r="C162" s="861"/>
      <c r="D162" s="861"/>
      <c r="E162" s="861"/>
      <c r="F162" s="861"/>
      <c r="G162" s="979"/>
      <c r="H162" s="981"/>
      <c r="K162" s="48"/>
      <c r="L162" s="48"/>
    </row>
    <row r="163" spans="1:12" ht="15.75" customHeight="1">
      <c r="A163" s="977"/>
      <c r="B163" s="861"/>
      <c r="C163" s="50" t="s">
        <v>127</v>
      </c>
      <c r="D163" s="50" t="s">
        <v>128</v>
      </c>
      <c r="E163" s="50" t="s">
        <v>127</v>
      </c>
      <c r="F163" s="50" t="s">
        <v>128</v>
      </c>
      <c r="G163" s="979"/>
      <c r="H163" s="981"/>
      <c r="K163" s="48"/>
      <c r="L163" s="48"/>
    </row>
    <row r="164" spans="1:8" ht="15.75">
      <c r="A164" s="78">
        <v>1</v>
      </c>
      <c r="B164" s="19">
        <v>2</v>
      </c>
      <c r="C164" s="50">
        <v>3</v>
      </c>
      <c r="D164" s="50">
        <v>4</v>
      </c>
      <c r="E164" s="50"/>
      <c r="F164" s="50"/>
      <c r="G164" s="62">
        <v>5</v>
      </c>
      <c r="H164" s="20">
        <v>6</v>
      </c>
    </row>
    <row r="165" spans="1:8" ht="15.75">
      <c r="A165" s="87"/>
      <c r="B165" s="19"/>
      <c r="C165" s="51"/>
      <c r="D165" s="51"/>
      <c r="E165" s="51"/>
      <c r="F165" s="51"/>
      <c r="G165" s="51"/>
      <c r="H165" s="7"/>
    </row>
    <row r="166" spans="1:8" ht="15.75">
      <c r="A166" s="78">
        <v>1</v>
      </c>
      <c r="B166" s="152" t="s">
        <v>138</v>
      </c>
      <c r="C166" s="50" t="s">
        <v>320</v>
      </c>
      <c r="D166" s="50" t="s">
        <v>320</v>
      </c>
      <c r="E166" s="50"/>
      <c r="F166" s="50"/>
      <c r="G166" s="77"/>
      <c r="H166" s="20"/>
    </row>
    <row r="167" spans="1:8" ht="15.75">
      <c r="A167" s="78" t="s">
        <v>325</v>
      </c>
      <c r="B167" s="150" t="s">
        <v>139</v>
      </c>
      <c r="C167" s="50" t="s">
        <v>320</v>
      </c>
      <c r="D167" s="50" t="s">
        <v>320</v>
      </c>
      <c r="E167" s="50"/>
      <c r="F167" s="50"/>
      <c r="G167" s="77">
        <v>0</v>
      </c>
      <c r="H167" s="20"/>
    </row>
    <row r="168" spans="1:8" ht="15.75">
      <c r="A168" s="78" t="s">
        <v>326</v>
      </c>
      <c r="B168" s="150" t="s">
        <v>140</v>
      </c>
      <c r="C168" s="50" t="s">
        <v>320</v>
      </c>
      <c r="D168" s="50" t="s">
        <v>320</v>
      </c>
      <c r="E168" s="50"/>
      <c r="F168" s="50"/>
      <c r="G168" s="77">
        <v>0</v>
      </c>
      <c r="H168" s="20"/>
    </row>
    <row r="169" spans="1:8" ht="31.5">
      <c r="A169" s="87" t="s">
        <v>327</v>
      </c>
      <c r="B169" s="82" t="s">
        <v>313</v>
      </c>
      <c r="C169" s="51" t="s">
        <v>646</v>
      </c>
      <c r="D169" s="51" t="str">
        <f>C169</f>
        <v>январь  2017 г.</v>
      </c>
      <c r="E169" s="51"/>
      <c r="F169" s="51"/>
      <c r="G169" s="77">
        <v>0</v>
      </c>
      <c r="H169" s="7"/>
    </row>
    <row r="170" spans="1:8" ht="63">
      <c r="A170" s="87" t="s">
        <v>328</v>
      </c>
      <c r="B170" s="150" t="s">
        <v>142</v>
      </c>
      <c r="C170" s="51" t="s">
        <v>320</v>
      </c>
      <c r="D170" s="51" t="s">
        <v>320</v>
      </c>
      <c r="E170" s="51"/>
      <c r="F170" s="51"/>
      <c r="G170" s="77">
        <v>0</v>
      </c>
      <c r="H170" s="7"/>
    </row>
    <row r="171" spans="1:8" ht="31.5">
      <c r="A171" s="87" t="s">
        <v>329</v>
      </c>
      <c r="B171" s="82" t="s">
        <v>144</v>
      </c>
      <c r="C171" s="51" t="s">
        <v>597</v>
      </c>
      <c r="D171" s="51" t="str">
        <f>C171</f>
        <v>апрель                          2017 г.</v>
      </c>
      <c r="E171" s="51"/>
      <c r="F171" s="51"/>
      <c r="G171" s="77">
        <v>0</v>
      </c>
      <c r="H171" s="7"/>
    </row>
    <row r="172" spans="1:8" ht="33" customHeight="1">
      <c r="A172" s="87" t="s">
        <v>330</v>
      </c>
      <c r="B172" s="82" t="s">
        <v>146</v>
      </c>
      <c r="C172" s="51" t="s">
        <v>597</v>
      </c>
      <c r="D172" s="51" t="str">
        <f>C172</f>
        <v>апрель                          2017 г.</v>
      </c>
      <c r="E172" s="51"/>
      <c r="F172" s="51"/>
      <c r="G172" s="77">
        <v>0</v>
      </c>
      <c r="H172" s="7"/>
    </row>
    <row r="173" spans="1:8" ht="15.75">
      <c r="A173" s="87" t="s">
        <v>5</v>
      </c>
      <c r="B173" s="152" t="s">
        <v>131</v>
      </c>
      <c r="C173" s="51"/>
      <c r="D173" s="51"/>
      <c r="E173" s="51"/>
      <c r="F173" s="51"/>
      <c r="G173" s="77"/>
      <c r="H173" s="7"/>
    </row>
    <row r="174" spans="1:8" ht="15.75">
      <c r="A174" s="87" t="s">
        <v>331</v>
      </c>
      <c r="B174" s="82" t="s">
        <v>314</v>
      </c>
      <c r="C174" s="51" t="s">
        <v>598</v>
      </c>
      <c r="D174" s="51" t="str">
        <f>C174</f>
        <v>май 2017 г.</v>
      </c>
      <c r="E174" s="51"/>
      <c r="F174" s="51"/>
      <c r="G174" s="77">
        <v>0</v>
      </c>
      <c r="H174" s="7"/>
    </row>
    <row r="175" spans="1:8" ht="63">
      <c r="A175" s="87" t="s">
        <v>332</v>
      </c>
      <c r="B175" s="151" t="s">
        <v>148</v>
      </c>
      <c r="C175" s="51" t="s">
        <v>320</v>
      </c>
      <c r="D175" s="51" t="s">
        <v>320</v>
      </c>
      <c r="E175" s="51"/>
      <c r="F175" s="51"/>
      <c r="G175" s="77">
        <v>0</v>
      </c>
      <c r="H175" s="7"/>
    </row>
    <row r="176" spans="1:8" ht="31.5">
      <c r="A176" s="87" t="s">
        <v>333</v>
      </c>
      <c r="B176" s="151" t="s">
        <v>149</v>
      </c>
      <c r="C176" s="51" t="s">
        <v>320</v>
      </c>
      <c r="D176" s="51" t="s">
        <v>320</v>
      </c>
      <c r="E176" s="51"/>
      <c r="F176" s="51"/>
      <c r="G176" s="77">
        <v>0</v>
      </c>
      <c r="H176" s="7"/>
    </row>
    <row r="177" spans="1:8" ht="47.25">
      <c r="A177" s="87" t="s">
        <v>60</v>
      </c>
      <c r="B177" s="152" t="s">
        <v>150</v>
      </c>
      <c r="C177" s="51"/>
      <c r="D177" s="51"/>
      <c r="E177" s="51"/>
      <c r="F177" s="51"/>
      <c r="G177" s="77"/>
      <c r="H177" s="7"/>
    </row>
    <row r="178" spans="1:8" ht="31.5">
      <c r="A178" s="87" t="s">
        <v>334</v>
      </c>
      <c r="B178" s="82" t="s">
        <v>315</v>
      </c>
      <c r="C178" s="51" t="s">
        <v>599</v>
      </c>
      <c r="D178" s="51" t="str">
        <f>C178</f>
        <v>июнь 2017 г.</v>
      </c>
      <c r="E178" s="51"/>
      <c r="F178" s="51"/>
      <c r="G178" s="77">
        <v>0</v>
      </c>
      <c r="H178" s="7"/>
    </row>
    <row r="179" spans="1:8" ht="15.75" customHeight="1">
      <c r="A179" s="87" t="s">
        <v>335</v>
      </c>
      <c r="B179" s="82" t="s">
        <v>152</v>
      </c>
      <c r="C179" s="51" t="s">
        <v>599</v>
      </c>
      <c r="D179" s="51" t="s">
        <v>600</v>
      </c>
      <c r="E179" s="51"/>
      <c r="F179" s="51"/>
      <c r="G179" s="77">
        <v>0</v>
      </c>
      <c r="H179" s="7"/>
    </row>
    <row r="180" spans="1:8" ht="31.5">
      <c r="A180" s="87" t="s">
        <v>336</v>
      </c>
      <c r="B180" s="82" t="s">
        <v>153</v>
      </c>
      <c r="C180" s="51" t="s">
        <v>601</v>
      </c>
      <c r="D180" s="51" t="s">
        <v>602</v>
      </c>
      <c r="E180" s="51"/>
      <c r="F180" s="51"/>
      <c r="G180" s="77">
        <v>0</v>
      </c>
      <c r="H180" s="7"/>
    </row>
    <row r="181" spans="1:8" ht="31.5">
      <c r="A181" s="87" t="s">
        <v>337</v>
      </c>
      <c r="B181" s="82" t="s">
        <v>155</v>
      </c>
      <c r="C181" s="51" t="s">
        <v>603</v>
      </c>
      <c r="D181" s="51" t="str">
        <f aca="true" t="shared" si="3" ref="D181:D187">C181</f>
        <v>октябрь                             2017 г.</v>
      </c>
      <c r="E181" s="51"/>
      <c r="F181" s="51"/>
      <c r="G181" s="77">
        <v>0</v>
      </c>
      <c r="H181" s="7"/>
    </row>
    <row r="182" spans="1:8" ht="31.5">
      <c r="A182" s="87" t="s">
        <v>338</v>
      </c>
      <c r="B182" s="82" t="s">
        <v>157</v>
      </c>
      <c r="C182" s="51" t="s">
        <v>604</v>
      </c>
      <c r="D182" s="51" t="str">
        <f t="shared" si="3"/>
        <v>ноябрь                 2017 г.</v>
      </c>
      <c r="E182" s="51"/>
      <c r="F182" s="51"/>
      <c r="G182" s="77">
        <v>0</v>
      </c>
      <c r="H182" s="7"/>
    </row>
    <row r="183" spans="1:8" ht="31.5">
      <c r="A183" s="87" t="s">
        <v>62</v>
      </c>
      <c r="B183" s="152" t="s">
        <v>136</v>
      </c>
      <c r="C183" s="51"/>
      <c r="D183" s="51">
        <f t="shared" si="3"/>
        <v>0</v>
      </c>
      <c r="E183" s="51"/>
      <c r="F183" s="51"/>
      <c r="G183" s="77"/>
      <c r="H183" s="7"/>
    </row>
    <row r="184" spans="1:8" ht="31.5">
      <c r="A184" s="87" t="s">
        <v>339</v>
      </c>
      <c r="B184" s="82" t="s">
        <v>137</v>
      </c>
      <c r="C184" s="51" t="s">
        <v>604</v>
      </c>
      <c r="D184" s="51" t="str">
        <f t="shared" si="3"/>
        <v>ноябрь                 2017 г.</v>
      </c>
      <c r="E184" s="51"/>
      <c r="F184" s="51"/>
      <c r="G184" s="77">
        <v>0</v>
      </c>
      <c r="H184" s="7"/>
    </row>
    <row r="185" spans="1:8" ht="63">
      <c r="A185" s="87" t="s">
        <v>340</v>
      </c>
      <c r="B185" s="151" t="s">
        <v>159</v>
      </c>
      <c r="C185" s="51" t="s">
        <v>320</v>
      </c>
      <c r="D185" s="51" t="str">
        <f t="shared" si="3"/>
        <v>-</v>
      </c>
      <c r="E185" s="51"/>
      <c r="F185" s="51"/>
      <c r="G185" s="77">
        <v>0</v>
      </c>
      <c r="H185" s="7"/>
    </row>
    <row r="186" spans="1:8" ht="31.5">
      <c r="A186" s="87" t="s">
        <v>341</v>
      </c>
      <c r="B186" s="82" t="s">
        <v>316</v>
      </c>
      <c r="C186" s="51" t="s">
        <v>605</v>
      </c>
      <c r="D186" s="51" t="str">
        <f t="shared" si="3"/>
        <v>декабрь               2017 г</v>
      </c>
      <c r="E186" s="51"/>
      <c r="F186" s="51"/>
      <c r="G186" s="77">
        <v>0</v>
      </c>
      <c r="H186" s="7"/>
    </row>
    <row r="187" spans="1:8" ht="32.25" thickBot="1">
      <c r="A187" s="88" t="s">
        <v>342</v>
      </c>
      <c r="B187" s="90" t="s">
        <v>317</v>
      </c>
      <c r="C187" s="52" t="s">
        <v>605</v>
      </c>
      <c r="D187" s="52" t="str">
        <f t="shared" si="3"/>
        <v>декабрь               2017 г</v>
      </c>
      <c r="E187" s="52"/>
      <c r="F187" s="52"/>
      <c r="G187" s="91">
        <v>0</v>
      </c>
      <c r="H187" s="24"/>
    </row>
    <row r="188" spans="1:8" ht="15.75">
      <c r="A188" s="262"/>
      <c r="B188" s="262"/>
      <c r="C188" s="263"/>
      <c r="D188" s="263"/>
      <c r="E188" s="262"/>
      <c r="F188" s="262"/>
      <c r="G188" s="262"/>
      <c r="H188" s="262"/>
    </row>
    <row r="189" spans="1:8" ht="15.75">
      <c r="A189" s="972" t="s">
        <v>308</v>
      </c>
      <c r="B189" s="972"/>
      <c r="C189" s="972"/>
      <c r="D189" s="972"/>
      <c r="E189" s="972"/>
      <c r="F189" s="972"/>
      <c r="G189" s="972"/>
      <c r="H189" s="972"/>
    </row>
    <row r="190" spans="1:8" ht="15.75">
      <c r="A190" s="262"/>
      <c r="B190" s="262"/>
      <c r="C190" s="263"/>
      <c r="D190" s="263"/>
      <c r="E190" s="262"/>
      <c r="F190" s="262"/>
      <c r="G190" s="262"/>
      <c r="H190" s="262"/>
    </row>
    <row r="191" spans="1:8" ht="31.5" customHeight="1">
      <c r="A191" s="265"/>
      <c r="B191" s="229"/>
      <c r="C191" s="264"/>
      <c r="D191" s="264"/>
      <c r="E191" s="229"/>
      <c r="F191" s="229"/>
      <c r="G191" s="229"/>
      <c r="H191" s="229"/>
    </row>
    <row r="192" spans="1:8" ht="15.75">
      <c r="A192" s="265"/>
      <c r="B192" s="229"/>
      <c r="C192" s="264"/>
      <c r="D192" s="264"/>
      <c r="E192" s="229"/>
      <c r="F192" s="229"/>
      <c r="G192" s="229"/>
      <c r="H192" s="229"/>
    </row>
    <row r="193" spans="1:8" ht="15.75">
      <c r="A193" s="262"/>
      <c r="B193" s="262"/>
      <c r="C193" s="263"/>
      <c r="D193" s="263"/>
      <c r="E193" s="262"/>
      <c r="F193" s="262"/>
      <c r="G193" s="262"/>
      <c r="H193" s="262"/>
    </row>
    <row r="194" ht="15.75">
      <c r="H194" s="66" t="s">
        <v>280</v>
      </c>
    </row>
    <row r="195" ht="15.75">
      <c r="H195" s="66" t="s">
        <v>221</v>
      </c>
    </row>
    <row r="196" ht="15.75">
      <c r="H196" s="66" t="s">
        <v>389</v>
      </c>
    </row>
    <row r="197" ht="15.75">
      <c r="H197" s="66"/>
    </row>
    <row r="198" spans="1:8" ht="15.75">
      <c r="A198" s="973" t="s">
        <v>493</v>
      </c>
      <c r="B198" s="973"/>
      <c r="C198" s="973"/>
      <c r="D198" s="973"/>
      <c r="E198" s="973"/>
      <c r="F198" s="973"/>
      <c r="G198" s="973"/>
      <c r="H198" s="973"/>
    </row>
    <row r="199" spans="1:8" ht="15.75">
      <c r="A199" s="83"/>
      <c r="B199" s="48"/>
      <c r="C199" s="48"/>
      <c r="D199" s="48"/>
      <c r="E199" s="48"/>
      <c r="F199" s="48"/>
      <c r="G199" s="48"/>
      <c r="H199" s="48"/>
    </row>
    <row r="200" ht="15.75">
      <c r="H200" s="66" t="s">
        <v>222</v>
      </c>
    </row>
    <row r="201" ht="15.75">
      <c r="H201" s="66" t="s">
        <v>495</v>
      </c>
    </row>
    <row r="202" spans="2:8" ht="15.75" customHeight="1">
      <c r="B202" s="12" t="s">
        <v>651</v>
      </c>
      <c r="H202" s="66"/>
    </row>
    <row r="203" ht="15.75">
      <c r="H203" s="139" t="s">
        <v>484</v>
      </c>
    </row>
    <row r="204" ht="15.75" customHeight="1">
      <c r="H204" s="66" t="s">
        <v>644</v>
      </c>
    </row>
    <row r="205" ht="15.75">
      <c r="H205" s="66" t="s">
        <v>223</v>
      </c>
    </row>
    <row r="207" ht="15.75">
      <c r="A207" s="85"/>
    </row>
    <row r="208" spans="1:8" ht="15.75">
      <c r="A208" s="974" t="str">
        <f>'Формат ФСТ'!B19</f>
        <v>Реконструкция кабельной линии 10 кВ РП-1536 ТП-315, по адресу: г. Короолев, ул. Калининградская</v>
      </c>
      <c r="B208" s="974"/>
      <c r="C208" s="974"/>
      <c r="D208" s="974"/>
      <c r="E208" s="974"/>
      <c r="F208" s="974"/>
      <c r="G208" s="974"/>
      <c r="H208" s="974"/>
    </row>
    <row r="210" spans="1:8" ht="15.75">
      <c r="A210" s="975" t="s">
        <v>645</v>
      </c>
      <c r="B210" s="965"/>
      <c r="C210" s="965"/>
      <c r="D210" s="965"/>
      <c r="E210" s="965"/>
      <c r="F210" s="965"/>
      <c r="G210" s="965"/>
      <c r="H210" s="965"/>
    </row>
    <row r="211" spans="1:8" ht="16.5" thickBot="1">
      <c r="A211" s="86"/>
      <c r="B211" s="54"/>
      <c r="C211" s="179"/>
      <c r="D211" s="179"/>
      <c r="E211" s="149"/>
      <c r="F211" s="149"/>
      <c r="G211" s="149"/>
      <c r="H211" s="149"/>
    </row>
    <row r="212" spans="1:8" ht="15.75">
      <c r="A212" s="976" t="s">
        <v>1</v>
      </c>
      <c r="B212" s="860" t="s">
        <v>307</v>
      </c>
      <c r="C212" s="860" t="s">
        <v>195</v>
      </c>
      <c r="D212" s="860"/>
      <c r="E212" s="860"/>
      <c r="F212" s="860"/>
      <c r="G212" s="978" t="s">
        <v>125</v>
      </c>
      <c r="H212" s="980" t="s">
        <v>126</v>
      </c>
    </row>
    <row r="213" spans="1:8" ht="15.75">
      <c r="A213" s="977"/>
      <c r="B213" s="861"/>
      <c r="C213" s="861"/>
      <c r="D213" s="861"/>
      <c r="E213" s="861"/>
      <c r="F213" s="861"/>
      <c r="G213" s="979"/>
      <c r="H213" s="981"/>
    </row>
    <row r="214" spans="1:8" ht="31.5">
      <c r="A214" s="977"/>
      <c r="B214" s="861"/>
      <c r="C214" s="50" t="s">
        <v>127</v>
      </c>
      <c r="D214" s="50" t="s">
        <v>128</v>
      </c>
      <c r="E214" s="50" t="s">
        <v>127</v>
      </c>
      <c r="F214" s="50" t="s">
        <v>128</v>
      </c>
      <c r="G214" s="979"/>
      <c r="H214" s="981"/>
    </row>
    <row r="215" spans="1:8" ht="15.75">
      <c r="A215" s="78">
        <v>1</v>
      </c>
      <c r="B215" s="19">
        <v>2</v>
      </c>
      <c r="C215" s="50">
        <v>3</v>
      </c>
      <c r="D215" s="50">
        <v>4</v>
      </c>
      <c r="E215" s="50"/>
      <c r="F215" s="50"/>
      <c r="G215" s="62">
        <v>5</v>
      </c>
      <c r="H215" s="20">
        <v>6</v>
      </c>
    </row>
    <row r="216" spans="1:10" ht="15.75">
      <c r="A216" s="87"/>
      <c r="B216" s="19"/>
      <c r="C216" s="51"/>
      <c r="D216" s="51"/>
      <c r="E216" s="51"/>
      <c r="F216" s="51"/>
      <c r="G216" s="51"/>
      <c r="H216" s="7"/>
      <c r="I216" s="48"/>
      <c r="J216" s="48"/>
    </row>
    <row r="217" spans="1:10" ht="15.75">
      <c r="A217" s="78">
        <v>1</v>
      </c>
      <c r="B217" s="152" t="s">
        <v>138</v>
      </c>
      <c r="C217" s="50" t="s">
        <v>320</v>
      </c>
      <c r="D217" s="50" t="s">
        <v>320</v>
      </c>
      <c r="E217" s="50"/>
      <c r="F217" s="50"/>
      <c r="G217" s="77"/>
      <c r="H217" s="20"/>
      <c r="I217" s="48"/>
      <c r="J217" s="48"/>
    </row>
    <row r="218" spans="1:8" ht="15.75">
      <c r="A218" s="78" t="s">
        <v>325</v>
      </c>
      <c r="B218" s="150" t="s">
        <v>139</v>
      </c>
      <c r="C218" s="50" t="s">
        <v>320</v>
      </c>
      <c r="D218" s="50" t="s">
        <v>320</v>
      </c>
      <c r="E218" s="50"/>
      <c r="F218" s="50"/>
      <c r="G218" s="77">
        <v>0</v>
      </c>
      <c r="H218" s="20"/>
    </row>
    <row r="219" spans="1:8" ht="15.75">
      <c r="A219" s="78" t="s">
        <v>326</v>
      </c>
      <c r="B219" s="150" t="s">
        <v>140</v>
      </c>
      <c r="C219" s="50" t="s">
        <v>320</v>
      </c>
      <c r="D219" s="50" t="s">
        <v>320</v>
      </c>
      <c r="E219" s="50"/>
      <c r="F219" s="50"/>
      <c r="G219" s="77">
        <v>0</v>
      </c>
      <c r="H219" s="20"/>
    </row>
    <row r="220" spans="1:8" ht="31.5">
      <c r="A220" s="87" t="s">
        <v>327</v>
      </c>
      <c r="B220" s="82" t="s">
        <v>313</v>
      </c>
      <c r="C220" s="51" t="s">
        <v>646</v>
      </c>
      <c r="D220" s="51" t="str">
        <f>C220</f>
        <v>январь  2017 г.</v>
      </c>
      <c r="E220" s="51"/>
      <c r="F220" s="51"/>
      <c r="G220" s="77">
        <v>0</v>
      </c>
      <c r="H220" s="7"/>
    </row>
    <row r="221" spans="1:8" ht="63">
      <c r="A221" s="87" t="s">
        <v>328</v>
      </c>
      <c r="B221" s="150" t="s">
        <v>142</v>
      </c>
      <c r="C221" s="51" t="s">
        <v>320</v>
      </c>
      <c r="D221" s="51" t="s">
        <v>320</v>
      </c>
      <c r="E221" s="51"/>
      <c r="F221" s="51"/>
      <c r="G221" s="77">
        <v>0</v>
      </c>
      <c r="H221" s="7"/>
    </row>
    <row r="222" spans="1:8" ht="31.5">
      <c r="A222" s="87" t="s">
        <v>329</v>
      </c>
      <c r="B222" s="82" t="s">
        <v>144</v>
      </c>
      <c r="C222" s="51" t="s">
        <v>597</v>
      </c>
      <c r="D222" s="51" t="str">
        <f>C222</f>
        <v>апрель                          2017 г.</v>
      </c>
      <c r="E222" s="51"/>
      <c r="F222" s="51"/>
      <c r="G222" s="77">
        <v>0</v>
      </c>
      <c r="H222" s="7"/>
    </row>
    <row r="223" spans="1:8" ht="31.5">
      <c r="A223" s="87" t="s">
        <v>330</v>
      </c>
      <c r="B223" s="82" t="s">
        <v>146</v>
      </c>
      <c r="C223" s="51" t="s">
        <v>597</v>
      </c>
      <c r="D223" s="51" t="str">
        <f>C223</f>
        <v>апрель                          2017 г.</v>
      </c>
      <c r="E223" s="51"/>
      <c r="F223" s="51"/>
      <c r="G223" s="77">
        <v>0</v>
      </c>
      <c r="H223" s="7"/>
    </row>
    <row r="224" spans="1:8" ht="15.75">
      <c r="A224" s="87" t="s">
        <v>5</v>
      </c>
      <c r="B224" s="152" t="s">
        <v>131</v>
      </c>
      <c r="C224" s="51"/>
      <c r="D224" s="51"/>
      <c r="E224" s="51"/>
      <c r="F224" s="51"/>
      <c r="G224" s="77"/>
      <c r="H224" s="7"/>
    </row>
    <row r="225" spans="1:8" ht="15.75" customHeight="1">
      <c r="A225" s="87" t="s">
        <v>331</v>
      </c>
      <c r="B225" s="82" t="s">
        <v>314</v>
      </c>
      <c r="C225" s="51" t="s">
        <v>598</v>
      </c>
      <c r="D225" s="51" t="str">
        <f>C225</f>
        <v>май 2017 г.</v>
      </c>
      <c r="E225" s="51"/>
      <c r="F225" s="51"/>
      <c r="G225" s="77">
        <v>0</v>
      </c>
      <c r="H225" s="7"/>
    </row>
    <row r="226" spans="1:8" ht="63">
      <c r="A226" s="87" t="s">
        <v>332</v>
      </c>
      <c r="B226" s="151" t="s">
        <v>148</v>
      </c>
      <c r="C226" s="51" t="s">
        <v>320</v>
      </c>
      <c r="D226" s="51" t="s">
        <v>320</v>
      </c>
      <c r="E226" s="51"/>
      <c r="F226" s="51"/>
      <c r="G226" s="77">
        <v>0</v>
      </c>
      <c r="H226" s="7"/>
    </row>
    <row r="227" spans="1:8" ht="31.5">
      <c r="A227" s="87" t="s">
        <v>333</v>
      </c>
      <c r="B227" s="151" t="s">
        <v>149</v>
      </c>
      <c r="C227" s="51" t="s">
        <v>320</v>
      </c>
      <c r="D227" s="51" t="s">
        <v>320</v>
      </c>
      <c r="E227" s="51"/>
      <c r="F227" s="51"/>
      <c r="G227" s="77">
        <v>0</v>
      </c>
      <c r="H227" s="7"/>
    </row>
    <row r="228" spans="1:10" ht="47.25">
      <c r="A228" s="87" t="s">
        <v>60</v>
      </c>
      <c r="B228" s="152" t="s">
        <v>150</v>
      </c>
      <c r="C228" s="51"/>
      <c r="D228" s="51"/>
      <c r="E228" s="51"/>
      <c r="F228" s="51"/>
      <c r="G228" s="77"/>
      <c r="H228" s="7"/>
      <c r="I228" s="149"/>
      <c r="J228" s="149"/>
    </row>
    <row r="229" spans="1:10" ht="31.5">
      <c r="A229" s="87" t="s">
        <v>334</v>
      </c>
      <c r="B229" s="82" t="s">
        <v>315</v>
      </c>
      <c r="C229" s="51" t="s">
        <v>599</v>
      </c>
      <c r="D229" s="51" t="str">
        <f>C229</f>
        <v>июнь 2017 г.</v>
      </c>
      <c r="E229" s="51"/>
      <c r="F229" s="51"/>
      <c r="G229" s="77">
        <v>0</v>
      </c>
      <c r="H229" s="7"/>
      <c r="I229" s="149"/>
      <c r="J229" s="149"/>
    </row>
    <row r="230" spans="1:8" ht="15.75">
      <c r="A230" s="87" t="s">
        <v>335</v>
      </c>
      <c r="B230" s="82" t="s">
        <v>152</v>
      </c>
      <c r="C230" s="51" t="s">
        <v>599</v>
      </c>
      <c r="D230" s="51" t="s">
        <v>600</v>
      </c>
      <c r="E230" s="51"/>
      <c r="F230" s="51"/>
      <c r="G230" s="77">
        <v>0</v>
      </c>
      <c r="H230" s="7"/>
    </row>
    <row r="231" spans="1:8" ht="31.5">
      <c r="A231" s="87" t="s">
        <v>336</v>
      </c>
      <c r="B231" s="82" t="s">
        <v>153</v>
      </c>
      <c r="C231" s="51" t="s">
        <v>601</v>
      </c>
      <c r="D231" s="51" t="s">
        <v>602</v>
      </c>
      <c r="E231" s="51"/>
      <c r="F231" s="51"/>
      <c r="G231" s="77">
        <v>0</v>
      </c>
      <c r="H231" s="7"/>
    </row>
    <row r="232" spans="1:8" ht="31.5">
      <c r="A232" s="87" t="s">
        <v>337</v>
      </c>
      <c r="B232" s="82" t="s">
        <v>155</v>
      </c>
      <c r="C232" s="51" t="s">
        <v>603</v>
      </c>
      <c r="D232" s="51" t="str">
        <f aca="true" t="shared" si="4" ref="D232:D238">C232</f>
        <v>октябрь                             2017 г.</v>
      </c>
      <c r="E232" s="51"/>
      <c r="F232" s="51"/>
      <c r="G232" s="77">
        <v>0</v>
      </c>
      <c r="H232" s="7"/>
    </row>
    <row r="233" spans="1:8" ht="31.5">
      <c r="A233" s="87" t="s">
        <v>338</v>
      </c>
      <c r="B233" s="82" t="s">
        <v>157</v>
      </c>
      <c r="C233" s="51" t="s">
        <v>604</v>
      </c>
      <c r="D233" s="51" t="str">
        <f t="shared" si="4"/>
        <v>ноябрь                 2017 г.</v>
      </c>
      <c r="E233" s="51"/>
      <c r="F233" s="51"/>
      <c r="G233" s="77">
        <v>0</v>
      </c>
      <c r="H233" s="7"/>
    </row>
    <row r="234" spans="1:8" ht="31.5">
      <c r="A234" s="87" t="s">
        <v>62</v>
      </c>
      <c r="B234" s="152" t="s">
        <v>136</v>
      </c>
      <c r="C234" s="51"/>
      <c r="D234" s="51">
        <f t="shared" si="4"/>
        <v>0</v>
      </c>
      <c r="E234" s="51"/>
      <c r="F234" s="51"/>
      <c r="G234" s="77"/>
      <c r="H234" s="7"/>
    </row>
    <row r="235" spans="1:8" ht="31.5">
      <c r="A235" s="87" t="s">
        <v>339</v>
      </c>
      <c r="B235" s="82" t="s">
        <v>137</v>
      </c>
      <c r="C235" s="51" t="s">
        <v>604</v>
      </c>
      <c r="D235" s="51" t="str">
        <f t="shared" si="4"/>
        <v>ноябрь                 2017 г.</v>
      </c>
      <c r="E235" s="51"/>
      <c r="F235" s="51"/>
      <c r="G235" s="77">
        <v>0</v>
      </c>
      <c r="H235" s="7"/>
    </row>
    <row r="236" spans="1:8" ht="63">
      <c r="A236" s="87" t="s">
        <v>340</v>
      </c>
      <c r="B236" s="151" t="s">
        <v>159</v>
      </c>
      <c r="C236" s="51" t="s">
        <v>320</v>
      </c>
      <c r="D236" s="51" t="str">
        <f t="shared" si="4"/>
        <v>-</v>
      </c>
      <c r="E236" s="51"/>
      <c r="F236" s="51"/>
      <c r="G236" s="77">
        <v>0</v>
      </c>
      <c r="H236" s="7"/>
    </row>
    <row r="237" spans="1:8" ht="31.5">
      <c r="A237" s="87" t="s">
        <v>341</v>
      </c>
      <c r="B237" s="82" t="s">
        <v>316</v>
      </c>
      <c r="C237" s="51" t="s">
        <v>605</v>
      </c>
      <c r="D237" s="51" t="str">
        <f t="shared" si="4"/>
        <v>декабрь               2017 г</v>
      </c>
      <c r="E237" s="51"/>
      <c r="F237" s="51"/>
      <c r="G237" s="77">
        <v>0</v>
      </c>
      <c r="H237" s="7"/>
    </row>
    <row r="238" spans="1:8" ht="32.25" thickBot="1">
      <c r="A238" s="88" t="s">
        <v>342</v>
      </c>
      <c r="B238" s="90" t="s">
        <v>317</v>
      </c>
      <c r="C238" s="52" t="s">
        <v>605</v>
      </c>
      <c r="D238" s="52" t="str">
        <f t="shared" si="4"/>
        <v>декабрь               2017 г</v>
      </c>
      <c r="E238" s="52"/>
      <c r="F238" s="52"/>
      <c r="G238" s="91">
        <v>0</v>
      </c>
      <c r="H238" s="24"/>
    </row>
    <row r="239" spans="1:8" ht="15.75">
      <c r="A239" s="262"/>
      <c r="B239" s="262"/>
      <c r="C239" s="263"/>
      <c r="D239" s="263"/>
      <c r="E239" s="262"/>
      <c r="F239" s="262"/>
      <c r="G239" s="262"/>
      <c r="H239" s="262"/>
    </row>
    <row r="240" spans="1:8" ht="15.75">
      <c r="A240" s="972" t="s">
        <v>308</v>
      </c>
      <c r="B240" s="972"/>
      <c r="C240" s="972"/>
      <c r="D240" s="972"/>
      <c r="E240" s="972"/>
      <c r="F240" s="972"/>
      <c r="G240" s="972"/>
      <c r="H240" s="972"/>
    </row>
    <row r="241" spans="1:8" ht="15.75">
      <c r="A241" s="262"/>
      <c r="B241" s="262"/>
      <c r="C241" s="263"/>
      <c r="D241" s="263"/>
      <c r="E241" s="262"/>
      <c r="F241" s="262"/>
      <c r="G241" s="262"/>
      <c r="H241" s="262"/>
    </row>
    <row r="242" spans="1:8" ht="15.75">
      <c r="A242" s="265"/>
      <c r="B242" s="229"/>
      <c r="C242" s="264"/>
      <c r="D242" s="264"/>
      <c r="E242" s="229"/>
      <c r="F242" s="229"/>
      <c r="G242" s="229"/>
      <c r="H242" s="229"/>
    </row>
    <row r="243" spans="1:8" ht="15.75">
      <c r="A243" s="265"/>
      <c r="B243" s="229"/>
      <c r="C243" s="264"/>
      <c r="D243" s="264"/>
      <c r="E243" s="229"/>
      <c r="F243" s="229"/>
      <c r="G243" s="229"/>
      <c r="H243" s="229"/>
    </row>
    <row r="244" spans="1:8" ht="15.75">
      <c r="A244" s="265"/>
      <c r="B244" s="229"/>
      <c r="C244" s="264"/>
      <c r="D244" s="264"/>
      <c r="E244" s="229"/>
      <c r="F244" s="229"/>
      <c r="G244" s="229"/>
      <c r="H244" s="229"/>
    </row>
    <row r="245" spans="1:8" ht="15.75">
      <c r="A245" s="265"/>
      <c r="B245" s="229"/>
      <c r="C245" s="264"/>
      <c r="D245" s="264"/>
      <c r="E245" s="229"/>
      <c r="F245" s="229"/>
      <c r="G245" s="229"/>
      <c r="H245" s="229"/>
    </row>
    <row r="246" spans="1:8" ht="15.75">
      <c r="A246" s="265"/>
      <c r="B246" s="229"/>
      <c r="C246" s="264"/>
      <c r="D246" s="264"/>
      <c r="E246" s="229"/>
      <c r="F246" s="229"/>
      <c r="G246" s="229"/>
      <c r="H246" s="229"/>
    </row>
    <row r="247" spans="1:8" ht="15.75">
      <c r="A247" s="265"/>
      <c r="B247" s="229"/>
      <c r="C247" s="264"/>
      <c r="D247" s="264"/>
      <c r="E247" s="229"/>
      <c r="F247" s="229"/>
      <c r="G247" s="229"/>
      <c r="H247" s="229"/>
    </row>
    <row r="248" spans="1:8" ht="15.75" customHeight="1">
      <c r="A248" s="265"/>
      <c r="B248" s="229"/>
      <c r="C248" s="264"/>
      <c r="D248" s="264"/>
      <c r="E248" s="229"/>
      <c r="F248" s="229"/>
      <c r="G248" s="229"/>
      <c r="H248" s="229"/>
    </row>
    <row r="249" spans="1:8" ht="15.75">
      <c r="A249" s="265"/>
      <c r="B249" s="229"/>
      <c r="C249" s="264"/>
      <c r="D249" s="264"/>
      <c r="E249" s="229"/>
      <c r="F249" s="229"/>
      <c r="G249" s="229"/>
      <c r="H249" s="229"/>
    </row>
    <row r="250" spans="1:8" ht="15.75">
      <c r="A250" s="265"/>
      <c r="B250" s="229"/>
      <c r="C250" s="264"/>
      <c r="D250" s="264"/>
      <c r="E250" s="229"/>
      <c r="F250" s="229"/>
      <c r="G250" s="229"/>
      <c r="H250" s="229"/>
    </row>
    <row r="251" spans="1:8" ht="15.75">
      <c r="A251" s="265"/>
      <c r="B251" s="229"/>
      <c r="C251" s="264"/>
      <c r="D251" s="264"/>
      <c r="E251" s="229"/>
      <c r="F251" s="229"/>
      <c r="G251" s="229"/>
      <c r="H251" s="229"/>
    </row>
    <row r="252" spans="1:8" ht="15.75">
      <c r="A252" s="265"/>
      <c r="B252" s="229"/>
      <c r="C252" s="264"/>
      <c r="D252" s="264"/>
      <c r="E252" s="229"/>
      <c r="F252" s="229"/>
      <c r="G252" s="229"/>
      <c r="H252" s="229"/>
    </row>
    <row r="253" spans="1:8" ht="15.75">
      <c r="A253" s="265"/>
      <c r="B253" s="229"/>
      <c r="C253" s="264"/>
      <c r="D253" s="264"/>
      <c r="E253" s="229"/>
      <c r="F253" s="229"/>
      <c r="G253" s="229"/>
      <c r="H253" s="229"/>
    </row>
    <row r="254" spans="1:8" ht="15.75">
      <c r="A254" s="265"/>
      <c r="B254" s="229"/>
      <c r="C254" s="264"/>
      <c r="D254" s="264"/>
      <c r="E254" s="229"/>
      <c r="F254" s="229"/>
      <c r="G254" s="229"/>
      <c r="H254" s="229"/>
    </row>
    <row r="255" spans="1:8" ht="15.75">
      <c r="A255" s="265"/>
      <c r="B255" s="229"/>
      <c r="C255" s="264"/>
      <c r="D255" s="264"/>
      <c r="E255" s="229"/>
      <c r="F255" s="229"/>
      <c r="G255" s="229"/>
      <c r="H255" s="229"/>
    </row>
    <row r="256" spans="1:8" ht="15.75">
      <c r="A256" s="265"/>
      <c r="B256" s="229"/>
      <c r="C256" s="264"/>
      <c r="D256" s="264"/>
      <c r="E256" s="229"/>
      <c r="F256" s="229"/>
      <c r="G256" s="229"/>
      <c r="H256" s="229"/>
    </row>
    <row r="257" spans="1:8" ht="15.75">
      <c r="A257" s="265"/>
      <c r="B257" s="229"/>
      <c r="C257" s="264"/>
      <c r="D257" s="264"/>
      <c r="E257" s="229"/>
      <c r="F257" s="229"/>
      <c r="G257" s="229"/>
      <c r="H257" s="229"/>
    </row>
    <row r="258" spans="1:8" ht="15.75">
      <c r="A258" s="265"/>
      <c r="B258" s="229"/>
      <c r="C258" s="264"/>
      <c r="D258" s="264"/>
      <c r="E258" s="229"/>
      <c r="F258" s="229"/>
      <c r="G258" s="229"/>
      <c r="H258" s="229"/>
    </row>
    <row r="259" spans="1:8" ht="15.75">
      <c r="A259" s="265"/>
      <c r="B259" s="229"/>
      <c r="C259" s="264"/>
      <c r="D259" s="264"/>
      <c r="E259" s="229"/>
      <c r="F259" s="229"/>
      <c r="G259" s="229"/>
      <c r="H259" s="229"/>
    </row>
    <row r="260" spans="1:8" ht="31.5" customHeight="1">
      <c r="A260" s="265"/>
      <c r="B260" s="229"/>
      <c r="C260" s="264"/>
      <c r="D260" s="264"/>
      <c r="E260" s="229"/>
      <c r="F260" s="229"/>
      <c r="G260" s="229"/>
      <c r="H260" s="229"/>
    </row>
    <row r="261" spans="1:8" ht="15.75">
      <c r="A261" s="265"/>
      <c r="B261" s="229"/>
      <c r="C261" s="264"/>
      <c r="D261" s="264"/>
      <c r="E261" s="229"/>
      <c r="F261" s="229"/>
      <c r="G261" s="229"/>
      <c r="H261" s="229"/>
    </row>
    <row r="262" ht="15.75">
      <c r="H262" s="66" t="s">
        <v>280</v>
      </c>
    </row>
    <row r="263" ht="15.75">
      <c r="H263" s="66" t="s">
        <v>221</v>
      </c>
    </row>
    <row r="264" ht="15.75">
      <c r="H264" s="66" t="s">
        <v>389</v>
      </c>
    </row>
    <row r="265" ht="15.75">
      <c r="H265" s="66"/>
    </row>
    <row r="266" spans="1:8" ht="15.75">
      <c r="A266" s="973" t="s">
        <v>493</v>
      </c>
      <c r="B266" s="973"/>
      <c r="C266" s="973"/>
      <c r="D266" s="973"/>
      <c r="E266" s="973"/>
      <c r="F266" s="973"/>
      <c r="G266" s="973"/>
      <c r="H266" s="973"/>
    </row>
    <row r="267" spans="1:8" ht="15.75">
      <c r="A267" s="83"/>
      <c r="B267" s="48"/>
      <c r="C267" s="48"/>
      <c r="D267" s="48"/>
      <c r="E267" s="48"/>
      <c r="F267" s="48"/>
      <c r="G267" s="48"/>
      <c r="H267" s="48"/>
    </row>
    <row r="268" ht="15.75">
      <c r="H268" s="66" t="s">
        <v>222</v>
      </c>
    </row>
    <row r="269" ht="15.75">
      <c r="H269" s="66" t="s">
        <v>495</v>
      </c>
    </row>
    <row r="270" ht="15.75">
      <c r="H270" s="66"/>
    </row>
    <row r="271" ht="15.75" customHeight="1">
      <c r="H271" s="139" t="s">
        <v>484</v>
      </c>
    </row>
    <row r="272" spans="2:8" ht="15.75">
      <c r="B272" s="12" t="s">
        <v>652</v>
      </c>
      <c r="H272" s="66" t="s">
        <v>644</v>
      </c>
    </row>
    <row r="273" ht="15.75">
      <c r="H273" s="66" t="s">
        <v>223</v>
      </c>
    </row>
    <row r="275" ht="15.75">
      <c r="A275" s="85"/>
    </row>
    <row r="276" spans="1:8" ht="15.75">
      <c r="A276" s="974" t="str">
        <f>'Формат ФСТ'!B20</f>
        <v>Реконструкция кабельной линии 10 кВ ТП-315 ТП-419, по адресу: г. Королев, ул. Калининградская</v>
      </c>
      <c r="B276" s="974"/>
      <c r="C276" s="974"/>
      <c r="D276" s="974"/>
      <c r="E276" s="974"/>
      <c r="F276" s="974"/>
      <c r="G276" s="974"/>
      <c r="H276" s="974"/>
    </row>
    <row r="278" spans="1:8" ht="15.75">
      <c r="A278" s="975" t="s">
        <v>645</v>
      </c>
      <c r="B278" s="965"/>
      <c r="C278" s="965"/>
      <c r="D278" s="965"/>
      <c r="E278" s="965"/>
      <c r="F278" s="965"/>
      <c r="G278" s="965"/>
      <c r="H278" s="965"/>
    </row>
    <row r="279" spans="1:8" ht="16.5" thickBot="1">
      <c r="A279" s="86"/>
      <c r="B279" s="54"/>
      <c r="C279" s="179"/>
      <c r="D279" s="179"/>
      <c r="E279" s="149"/>
      <c r="F279" s="149"/>
      <c r="G279" s="149"/>
      <c r="H279" s="149"/>
    </row>
    <row r="280" spans="1:8" ht="15.75">
      <c r="A280" s="976" t="s">
        <v>1</v>
      </c>
      <c r="B280" s="860" t="s">
        <v>307</v>
      </c>
      <c r="C280" s="860" t="s">
        <v>195</v>
      </c>
      <c r="D280" s="860"/>
      <c r="E280" s="860"/>
      <c r="F280" s="860"/>
      <c r="G280" s="978" t="s">
        <v>125</v>
      </c>
      <c r="H280" s="980" t="s">
        <v>126</v>
      </c>
    </row>
    <row r="281" spans="1:8" ht="15.75">
      <c r="A281" s="977"/>
      <c r="B281" s="861"/>
      <c r="C281" s="861"/>
      <c r="D281" s="861"/>
      <c r="E281" s="861"/>
      <c r="F281" s="861"/>
      <c r="G281" s="979"/>
      <c r="H281" s="981"/>
    </row>
    <row r="282" spans="1:8" ht="31.5">
      <c r="A282" s="977"/>
      <c r="B282" s="861"/>
      <c r="C282" s="50" t="s">
        <v>127</v>
      </c>
      <c r="D282" s="50" t="s">
        <v>128</v>
      </c>
      <c r="E282" s="50" t="s">
        <v>127</v>
      </c>
      <c r="F282" s="50" t="s">
        <v>128</v>
      </c>
      <c r="G282" s="979"/>
      <c r="H282" s="981"/>
    </row>
    <row r="283" spans="1:8" ht="15.75">
      <c r="A283" s="78">
        <v>1</v>
      </c>
      <c r="B283" s="19">
        <v>2</v>
      </c>
      <c r="C283" s="50">
        <v>3</v>
      </c>
      <c r="D283" s="50">
        <v>4</v>
      </c>
      <c r="E283" s="50"/>
      <c r="F283" s="50"/>
      <c r="G283" s="62">
        <v>5</v>
      </c>
      <c r="H283" s="20">
        <v>6</v>
      </c>
    </row>
    <row r="284" spans="1:8" ht="15.75">
      <c r="A284" s="87"/>
      <c r="B284" s="19"/>
      <c r="C284" s="51"/>
      <c r="D284" s="51"/>
      <c r="E284" s="51"/>
      <c r="F284" s="51"/>
      <c r="G284" s="51"/>
      <c r="H284" s="7"/>
    </row>
    <row r="285" spans="1:8" ht="15.75">
      <c r="A285" s="78">
        <v>1</v>
      </c>
      <c r="B285" s="152" t="s">
        <v>138</v>
      </c>
      <c r="C285" s="50" t="s">
        <v>320</v>
      </c>
      <c r="D285" s="50" t="s">
        <v>320</v>
      </c>
      <c r="E285" s="50"/>
      <c r="F285" s="50"/>
      <c r="G285" s="77"/>
      <c r="H285" s="20"/>
    </row>
    <row r="286" spans="1:8" ht="15.75">
      <c r="A286" s="78" t="s">
        <v>325</v>
      </c>
      <c r="B286" s="150" t="s">
        <v>139</v>
      </c>
      <c r="C286" s="50" t="s">
        <v>320</v>
      </c>
      <c r="D286" s="50" t="s">
        <v>320</v>
      </c>
      <c r="E286" s="50"/>
      <c r="F286" s="50"/>
      <c r="G286" s="77">
        <v>0</v>
      </c>
      <c r="H286" s="20"/>
    </row>
    <row r="287" spans="1:8" ht="15.75">
      <c r="A287" s="78" t="s">
        <v>326</v>
      </c>
      <c r="B287" s="150" t="s">
        <v>140</v>
      </c>
      <c r="C287" s="50" t="s">
        <v>320</v>
      </c>
      <c r="D287" s="50" t="s">
        <v>320</v>
      </c>
      <c r="E287" s="50"/>
      <c r="F287" s="50"/>
      <c r="G287" s="77">
        <v>0</v>
      </c>
      <c r="H287" s="20"/>
    </row>
    <row r="288" spans="1:8" ht="31.5">
      <c r="A288" s="87" t="s">
        <v>327</v>
      </c>
      <c r="B288" s="82" t="s">
        <v>313</v>
      </c>
      <c r="C288" s="51" t="s">
        <v>646</v>
      </c>
      <c r="D288" s="51" t="str">
        <f>C288</f>
        <v>январь  2017 г.</v>
      </c>
      <c r="E288" s="51"/>
      <c r="F288" s="51"/>
      <c r="G288" s="77">
        <v>0</v>
      </c>
      <c r="H288" s="7"/>
    </row>
    <row r="289" spans="1:8" ht="63">
      <c r="A289" s="87" t="s">
        <v>328</v>
      </c>
      <c r="B289" s="150" t="s">
        <v>142</v>
      </c>
      <c r="C289" s="51" t="s">
        <v>320</v>
      </c>
      <c r="D289" s="51" t="s">
        <v>320</v>
      </c>
      <c r="E289" s="51"/>
      <c r="F289" s="51"/>
      <c r="G289" s="77">
        <v>0</v>
      </c>
      <c r="H289" s="7"/>
    </row>
    <row r="290" spans="1:8" ht="31.5">
      <c r="A290" s="87" t="s">
        <v>329</v>
      </c>
      <c r="B290" s="82" t="s">
        <v>144</v>
      </c>
      <c r="C290" s="51" t="s">
        <v>597</v>
      </c>
      <c r="D290" s="51" t="str">
        <f>C290</f>
        <v>апрель                          2017 г.</v>
      </c>
      <c r="E290" s="51"/>
      <c r="F290" s="51"/>
      <c r="G290" s="77">
        <v>0</v>
      </c>
      <c r="H290" s="7"/>
    </row>
    <row r="291" spans="1:8" ht="31.5">
      <c r="A291" s="87" t="s">
        <v>330</v>
      </c>
      <c r="B291" s="82" t="s">
        <v>146</v>
      </c>
      <c r="C291" s="51" t="s">
        <v>597</v>
      </c>
      <c r="D291" s="51" t="str">
        <f>C291</f>
        <v>апрель                          2017 г.</v>
      </c>
      <c r="E291" s="51"/>
      <c r="F291" s="51"/>
      <c r="G291" s="77">
        <v>0</v>
      </c>
      <c r="H291" s="7"/>
    </row>
    <row r="292" spans="1:8" ht="15.75">
      <c r="A292" s="87" t="s">
        <v>5</v>
      </c>
      <c r="B292" s="152" t="s">
        <v>131</v>
      </c>
      <c r="C292" s="51"/>
      <c r="D292" s="51"/>
      <c r="E292" s="51"/>
      <c r="F292" s="51"/>
      <c r="G292" s="77"/>
      <c r="H292" s="7"/>
    </row>
    <row r="293" spans="1:8" ht="15.75">
      <c r="A293" s="87" t="s">
        <v>331</v>
      </c>
      <c r="B293" s="82" t="s">
        <v>314</v>
      </c>
      <c r="C293" s="51" t="s">
        <v>598</v>
      </c>
      <c r="D293" s="51" t="str">
        <f>C293</f>
        <v>май 2017 г.</v>
      </c>
      <c r="E293" s="51"/>
      <c r="F293" s="51"/>
      <c r="G293" s="77">
        <v>0</v>
      </c>
      <c r="H293" s="7"/>
    </row>
    <row r="294" spans="1:8" ht="15.75" customHeight="1">
      <c r="A294" s="87" t="s">
        <v>332</v>
      </c>
      <c r="B294" s="151" t="s">
        <v>148</v>
      </c>
      <c r="C294" s="51" t="s">
        <v>320</v>
      </c>
      <c r="D294" s="51" t="s">
        <v>320</v>
      </c>
      <c r="E294" s="51"/>
      <c r="F294" s="51"/>
      <c r="G294" s="77">
        <v>0</v>
      </c>
      <c r="H294" s="7"/>
    </row>
    <row r="295" spans="1:8" ht="31.5">
      <c r="A295" s="87" t="s">
        <v>333</v>
      </c>
      <c r="B295" s="151" t="s">
        <v>149</v>
      </c>
      <c r="C295" s="51" t="s">
        <v>320</v>
      </c>
      <c r="D295" s="51" t="s">
        <v>320</v>
      </c>
      <c r="E295" s="51"/>
      <c r="F295" s="51"/>
      <c r="G295" s="77">
        <v>0</v>
      </c>
      <c r="H295" s="7"/>
    </row>
    <row r="296" spans="1:8" ht="47.25">
      <c r="A296" s="87" t="s">
        <v>60</v>
      </c>
      <c r="B296" s="152" t="s">
        <v>150</v>
      </c>
      <c r="C296" s="51"/>
      <c r="D296" s="51"/>
      <c r="E296" s="51"/>
      <c r="F296" s="51"/>
      <c r="G296" s="77"/>
      <c r="H296" s="7"/>
    </row>
    <row r="297" spans="1:8" ht="31.5">
      <c r="A297" s="87" t="s">
        <v>334</v>
      </c>
      <c r="B297" s="82" t="s">
        <v>315</v>
      </c>
      <c r="C297" s="51" t="s">
        <v>599</v>
      </c>
      <c r="D297" s="51" t="str">
        <f>C297</f>
        <v>июнь 2017 г.</v>
      </c>
      <c r="E297" s="51"/>
      <c r="F297" s="51"/>
      <c r="G297" s="77">
        <v>0</v>
      </c>
      <c r="H297" s="7"/>
    </row>
    <row r="298" spans="1:8" ht="15.75">
      <c r="A298" s="87" t="s">
        <v>335</v>
      </c>
      <c r="B298" s="82" t="s">
        <v>152</v>
      </c>
      <c r="C298" s="51" t="s">
        <v>599</v>
      </c>
      <c r="D298" s="51" t="s">
        <v>600</v>
      </c>
      <c r="E298" s="51"/>
      <c r="F298" s="51"/>
      <c r="G298" s="77">
        <v>0</v>
      </c>
      <c r="H298" s="7"/>
    </row>
    <row r="299" spans="1:8" ht="31.5">
      <c r="A299" s="87" t="s">
        <v>336</v>
      </c>
      <c r="B299" s="82" t="s">
        <v>153</v>
      </c>
      <c r="C299" s="51" t="s">
        <v>601</v>
      </c>
      <c r="D299" s="51" t="s">
        <v>602</v>
      </c>
      <c r="E299" s="51"/>
      <c r="F299" s="51"/>
      <c r="G299" s="77">
        <v>0</v>
      </c>
      <c r="H299" s="7"/>
    </row>
    <row r="300" spans="1:8" ht="31.5">
      <c r="A300" s="87" t="s">
        <v>337</v>
      </c>
      <c r="B300" s="82" t="s">
        <v>155</v>
      </c>
      <c r="C300" s="51" t="s">
        <v>603</v>
      </c>
      <c r="D300" s="51" t="str">
        <f aca="true" t="shared" si="5" ref="D300:D306">C300</f>
        <v>октябрь                             2017 г.</v>
      </c>
      <c r="E300" s="51"/>
      <c r="F300" s="51"/>
      <c r="G300" s="77">
        <v>0</v>
      </c>
      <c r="H300" s="7"/>
    </row>
    <row r="301" spans="1:8" ht="31.5">
      <c r="A301" s="87" t="s">
        <v>338</v>
      </c>
      <c r="B301" s="82" t="s">
        <v>157</v>
      </c>
      <c r="C301" s="51" t="s">
        <v>604</v>
      </c>
      <c r="D301" s="51" t="str">
        <f t="shared" si="5"/>
        <v>ноябрь                 2017 г.</v>
      </c>
      <c r="E301" s="51"/>
      <c r="F301" s="51"/>
      <c r="G301" s="77">
        <v>0</v>
      </c>
      <c r="H301" s="7"/>
    </row>
    <row r="302" spans="1:8" ht="31.5">
      <c r="A302" s="87" t="s">
        <v>62</v>
      </c>
      <c r="B302" s="152" t="s">
        <v>136</v>
      </c>
      <c r="C302" s="51"/>
      <c r="D302" s="51">
        <f t="shared" si="5"/>
        <v>0</v>
      </c>
      <c r="E302" s="51"/>
      <c r="F302" s="51"/>
      <c r="G302" s="77"/>
      <c r="H302" s="7"/>
    </row>
    <row r="303" spans="1:8" ht="31.5">
      <c r="A303" s="87" t="s">
        <v>339</v>
      </c>
      <c r="B303" s="82" t="s">
        <v>137</v>
      </c>
      <c r="C303" s="51" t="s">
        <v>604</v>
      </c>
      <c r="D303" s="51" t="str">
        <f t="shared" si="5"/>
        <v>ноябрь                 2017 г.</v>
      </c>
      <c r="E303" s="51"/>
      <c r="F303" s="51"/>
      <c r="G303" s="77">
        <v>0</v>
      </c>
      <c r="H303" s="7"/>
    </row>
    <row r="304" spans="1:8" ht="63">
      <c r="A304" s="87" t="s">
        <v>340</v>
      </c>
      <c r="B304" s="151" t="s">
        <v>159</v>
      </c>
      <c r="C304" s="51" t="s">
        <v>320</v>
      </c>
      <c r="D304" s="51" t="str">
        <f t="shared" si="5"/>
        <v>-</v>
      </c>
      <c r="E304" s="51"/>
      <c r="F304" s="51"/>
      <c r="G304" s="77">
        <v>0</v>
      </c>
      <c r="H304" s="7"/>
    </row>
    <row r="305" spans="1:8" ht="31.5">
      <c r="A305" s="87" t="s">
        <v>341</v>
      </c>
      <c r="B305" s="82" t="s">
        <v>316</v>
      </c>
      <c r="C305" s="51" t="s">
        <v>605</v>
      </c>
      <c r="D305" s="51" t="str">
        <f t="shared" si="5"/>
        <v>декабрь               2017 г</v>
      </c>
      <c r="E305" s="51"/>
      <c r="F305" s="51"/>
      <c r="G305" s="77">
        <v>0</v>
      </c>
      <c r="H305" s="7"/>
    </row>
    <row r="306" spans="1:8" ht="32.25" thickBot="1">
      <c r="A306" s="88" t="s">
        <v>342</v>
      </c>
      <c r="B306" s="90" t="s">
        <v>317</v>
      </c>
      <c r="C306" s="52" t="s">
        <v>605</v>
      </c>
      <c r="D306" s="52" t="str">
        <f t="shared" si="5"/>
        <v>декабрь               2017 г</v>
      </c>
      <c r="E306" s="52"/>
      <c r="F306" s="52"/>
      <c r="G306" s="91">
        <v>0</v>
      </c>
      <c r="H306" s="24"/>
    </row>
    <row r="307" spans="1:8" ht="15.75">
      <c r="A307" s="262"/>
      <c r="B307" s="262"/>
      <c r="C307" s="263"/>
      <c r="D307" s="263"/>
      <c r="E307" s="262"/>
      <c r="F307" s="262"/>
      <c r="G307" s="262"/>
      <c r="H307" s="262"/>
    </row>
    <row r="308" spans="1:8" ht="15.75">
      <c r="A308" s="972" t="s">
        <v>308</v>
      </c>
      <c r="B308" s="972"/>
      <c r="C308" s="972"/>
      <c r="D308" s="972"/>
      <c r="E308" s="972"/>
      <c r="F308" s="972"/>
      <c r="G308" s="972"/>
      <c r="H308" s="972"/>
    </row>
    <row r="309" spans="1:8" ht="15.75">
      <c r="A309" s="262"/>
      <c r="B309" s="262"/>
      <c r="C309" s="263"/>
      <c r="D309" s="263"/>
      <c r="E309" s="262"/>
      <c r="F309" s="262"/>
      <c r="G309" s="262"/>
      <c r="H309" s="262"/>
    </row>
    <row r="310" spans="1:8" ht="15.75">
      <c r="A310" s="265"/>
      <c r="B310" s="229"/>
      <c r="C310" s="264"/>
      <c r="D310" s="264"/>
      <c r="E310" s="229"/>
      <c r="F310" s="229"/>
      <c r="G310" s="229"/>
      <c r="H310" s="229"/>
    </row>
    <row r="311" spans="1:8" ht="15.75">
      <c r="A311" s="265"/>
      <c r="B311" s="229"/>
      <c r="C311" s="264"/>
      <c r="D311" s="264"/>
      <c r="E311" s="229"/>
      <c r="F311" s="229"/>
      <c r="G311" s="229"/>
      <c r="H311" s="229"/>
    </row>
    <row r="312" spans="1:8" ht="15.75">
      <c r="A312" s="265"/>
      <c r="B312" s="229"/>
      <c r="C312" s="264"/>
      <c r="D312" s="264"/>
      <c r="E312" s="229"/>
      <c r="F312" s="229"/>
      <c r="G312" s="229"/>
      <c r="H312" s="229"/>
    </row>
    <row r="313" spans="1:8" ht="15.75">
      <c r="A313" s="265"/>
      <c r="B313" s="229"/>
      <c r="C313" s="264"/>
      <c r="D313" s="264"/>
      <c r="E313" s="229"/>
      <c r="F313" s="229"/>
      <c r="G313" s="229"/>
      <c r="H313" s="229"/>
    </row>
    <row r="314" spans="1:8" ht="15.75">
      <c r="A314" s="265"/>
      <c r="B314" s="229"/>
      <c r="C314" s="264"/>
      <c r="D314" s="264"/>
      <c r="E314" s="229"/>
      <c r="F314" s="229"/>
      <c r="G314" s="229"/>
      <c r="H314" s="229"/>
    </row>
    <row r="315" spans="1:8" ht="15.75">
      <c r="A315" s="265"/>
      <c r="B315" s="229"/>
      <c r="C315" s="264"/>
      <c r="D315" s="264"/>
      <c r="E315" s="229"/>
      <c r="F315" s="229"/>
      <c r="G315" s="229"/>
      <c r="H315" s="229"/>
    </row>
    <row r="316" spans="1:8" ht="15.75">
      <c r="A316" s="265"/>
      <c r="B316" s="229"/>
      <c r="C316" s="264"/>
      <c r="D316" s="264"/>
      <c r="E316" s="229"/>
      <c r="F316" s="229"/>
      <c r="G316" s="229"/>
      <c r="H316" s="229"/>
    </row>
    <row r="317" spans="1:8" ht="15.75" customHeight="1">
      <c r="A317" s="265"/>
      <c r="B317" s="229"/>
      <c r="C317" s="264"/>
      <c r="D317" s="264"/>
      <c r="E317" s="229"/>
      <c r="F317" s="229"/>
      <c r="G317" s="229"/>
      <c r="H317" s="229"/>
    </row>
    <row r="318" spans="1:8" ht="15.75">
      <c r="A318" s="265"/>
      <c r="B318" s="229"/>
      <c r="C318" s="264"/>
      <c r="D318" s="264"/>
      <c r="E318" s="229"/>
      <c r="F318" s="229"/>
      <c r="G318" s="229"/>
      <c r="H318" s="229"/>
    </row>
    <row r="319" spans="1:8" ht="15.75">
      <c r="A319" s="265"/>
      <c r="B319" s="229"/>
      <c r="C319" s="264"/>
      <c r="D319" s="264"/>
      <c r="E319" s="229"/>
      <c r="F319" s="229"/>
      <c r="G319" s="229"/>
      <c r="H319" s="229"/>
    </row>
    <row r="320" spans="1:8" ht="15.75">
      <c r="A320" s="265"/>
      <c r="B320" s="229"/>
      <c r="C320" s="264"/>
      <c r="D320" s="264"/>
      <c r="E320" s="229"/>
      <c r="F320" s="229"/>
      <c r="G320" s="229"/>
      <c r="H320" s="229"/>
    </row>
    <row r="321" spans="1:8" ht="15.75">
      <c r="A321" s="265"/>
      <c r="B321" s="229"/>
      <c r="C321" s="264"/>
      <c r="D321" s="264"/>
      <c r="E321" s="229"/>
      <c r="F321" s="229"/>
      <c r="G321" s="229"/>
      <c r="H321" s="229"/>
    </row>
    <row r="322" spans="1:8" ht="15.75">
      <c r="A322" s="265"/>
      <c r="B322" s="229"/>
      <c r="C322" s="264"/>
      <c r="D322" s="264"/>
      <c r="E322" s="229"/>
      <c r="F322" s="229"/>
      <c r="G322" s="229"/>
      <c r="H322" s="229"/>
    </row>
    <row r="323" spans="1:8" ht="15.75">
      <c r="A323" s="265"/>
      <c r="B323" s="229"/>
      <c r="C323" s="264"/>
      <c r="D323" s="264"/>
      <c r="E323" s="229"/>
      <c r="F323" s="229"/>
      <c r="G323" s="229"/>
      <c r="H323" s="229"/>
    </row>
    <row r="324" spans="1:8" ht="15.75">
      <c r="A324" s="265"/>
      <c r="B324" s="229"/>
      <c r="C324" s="264"/>
      <c r="D324" s="264"/>
      <c r="E324" s="229"/>
      <c r="F324" s="229"/>
      <c r="G324" s="229"/>
      <c r="H324" s="229"/>
    </row>
    <row r="325" spans="1:8" ht="15.75">
      <c r="A325" s="265"/>
      <c r="B325" s="229"/>
      <c r="C325" s="264"/>
      <c r="D325" s="264"/>
      <c r="E325" s="229"/>
      <c r="F325" s="229"/>
      <c r="G325" s="229"/>
      <c r="H325" s="229"/>
    </row>
    <row r="326" spans="1:8" ht="15.75">
      <c r="A326" s="265"/>
      <c r="B326" s="229"/>
      <c r="C326" s="264"/>
      <c r="D326" s="264"/>
      <c r="E326" s="229"/>
      <c r="F326" s="229"/>
      <c r="G326" s="229"/>
      <c r="H326" s="229"/>
    </row>
    <row r="327" spans="1:8" ht="15.75">
      <c r="A327" s="265"/>
      <c r="B327" s="229"/>
      <c r="C327" s="264"/>
      <c r="D327" s="264"/>
      <c r="E327" s="229"/>
      <c r="F327" s="229"/>
      <c r="G327" s="229"/>
      <c r="H327" s="229"/>
    </row>
    <row r="328" spans="1:8" ht="15.75">
      <c r="A328" s="265"/>
      <c r="B328" s="229"/>
      <c r="C328" s="264"/>
      <c r="D328" s="264"/>
      <c r="E328" s="229"/>
      <c r="F328" s="229"/>
      <c r="G328" s="229"/>
      <c r="H328" s="229"/>
    </row>
    <row r="329" spans="1:8" ht="31.5" customHeight="1">
      <c r="A329" s="265"/>
      <c r="B329" s="229"/>
      <c r="C329" s="264"/>
      <c r="D329" s="264"/>
      <c r="E329" s="229"/>
      <c r="F329" s="229"/>
      <c r="G329" s="229"/>
      <c r="H329" s="229"/>
    </row>
    <row r="330" ht="15.75">
      <c r="H330" s="66" t="s">
        <v>280</v>
      </c>
    </row>
    <row r="331" ht="15.75">
      <c r="H331" s="66" t="s">
        <v>221</v>
      </c>
    </row>
    <row r="332" ht="34.5" customHeight="1">
      <c r="H332" s="66" t="s">
        <v>389</v>
      </c>
    </row>
    <row r="333" ht="15.75">
      <c r="H333" s="66"/>
    </row>
    <row r="334" spans="1:8" ht="15.75">
      <c r="A334" s="973" t="s">
        <v>493</v>
      </c>
      <c r="B334" s="973"/>
      <c r="C334" s="973"/>
      <c r="D334" s="973"/>
      <c r="E334" s="973"/>
      <c r="F334" s="973"/>
      <c r="G334" s="973"/>
      <c r="H334" s="973"/>
    </row>
    <row r="335" spans="1:8" ht="15.75">
      <c r="A335" s="83"/>
      <c r="B335" s="48"/>
      <c r="C335" s="48"/>
      <c r="D335" s="48"/>
      <c r="E335" s="48"/>
      <c r="F335" s="48"/>
      <c r="G335" s="48"/>
      <c r="H335" s="48"/>
    </row>
    <row r="336" ht="15.75">
      <c r="H336" s="66" t="s">
        <v>222</v>
      </c>
    </row>
    <row r="337" ht="15.75">
      <c r="H337" s="66" t="s">
        <v>495</v>
      </c>
    </row>
    <row r="338" ht="15.75">
      <c r="H338" s="66"/>
    </row>
    <row r="339" spans="2:8" ht="15.75">
      <c r="B339" s="12" t="s">
        <v>653</v>
      </c>
      <c r="H339" s="139" t="s">
        <v>484</v>
      </c>
    </row>
    <row r="340" ht="15.75" customHeight="1">
      <c r="H340" s="66" t="s">
        <v>644</v>
      </c>
    </row>
    <row r="341" ht="15.75">
      <c r="H341" s="66" t="s">
        <v>223</v>
      </c>
    </row>
    <row r="343" ht="15.75">
      <c r="A343" s="85"/>
    </row>
    <row r="344" spans="1:8" ht="15.75">
      <c r="A344" s="974" t="str">
        <f>'Формат ФСТ'!B21</f>
        <v>Реконструкция КРУН-2, по адресу: мкр. Первомайский, ул. Советская</v>
      </c>
      <c r="B344" s="974"/>
      <c r="C344" s="974"/>
      <c r="D344" s="974"/>
      <c r="E344" s="974"/>
      <c r="F344" s="974"/>
      <c r="G344" s="974"/>
      <c r="H344" s="974"/>
    </row>
    <row r="346" spans="1:8" ht="15.75">
      <c r="A346" s="975" t="s">
        <v>645</v>
      </c>
      <c r="B346" s="965"/>
      <c r="C346" s="965"/>
      <c r="D346" s="965"/>
      <c r="E346" s="965"/>
      <c r="F346" s="965"/>
      <c r="G346" s="965"/>
      <c r="H346" s="965"/>
    </row>
    <row r="347" spans="1:8" ht="16.5" thickBot="1">
      <c r="A347" s="86"/>
      <c r="B347" s="54"/>
      <c r="C347" s="179"/>
      <c r="D347" s="179"/>
      <c r="E347" s="149"/>
      <c r="F347" s="149"/>
      <c r="G347" s="149"/>
      <c r="H347" s="149"/>
    </row>
    <row r="348" spans="1:8" ht="15.75">
      <c r="A348" s="976" t="s">
        <v>1</v>
      </c>
      <c r="B348" s="860" t="s">
        <v>307</v>
      </c>
      <c r="C348" s="860" t="s">
        <v>195</v>
      </c>
      <c r="D348" s="860"/>
      <c r="E348" s="860"/>
      <c r="F348" s="860"/>
      <c r="G348" s="978" t="s">
        <v>125</v>
      </c>
      <c r="H348" s="980" t="s">
        <v>126</v>
      </c>
    </row>
    <row r="349" spans="1:10" ht="15.75">
      <c r="A349" s="977"/>
      <c r="B349" s="861"/>
      <c r="C349" s="861"/>
      <c r="D349" s="861"/>
      <c r="E349" s="861"/>
      <c r="F349" s="861"/>
      <c r="G349" s="979"/>
      <c r="H349" s="981"/>
      <c r="I349" s="25"/>
      <c r="J349" s="25"/>
    </row>
    <row r="350" spans="1:10" ht="31.5">
      <c r="A350" s="977"/>
      <c r="B350" s="861"/>
      <c r="C350" s="50" t="s">
        <v>127</v>
      </c>
      <c r="D350" s="50" t="s">
        <v>128</v>
      </c>
      <c r="E350" s="50" t="s">
        <v>127</v>
      </c>
      <c r="F350" s="50" t="s">
        <v>128</v>
      </c>
      <c r="G350" s="979"/>
      <c r="H350" s="981"/>
      <c r="I350" s="25"/>
      <c r="J350" s="25"/>
    </row>
    <row r="351" spans="1:10" ht="15.75">
      <c r="A351" s="78">
        <v>1</v>
      </c>
      <c r="B351" s="19">
        <v>2</v>
      </c>
      <c r="C351" s="50">
        <v>3</v>
      </c>
      <c r="D351" s="50">
        <v>4</v>
      </c>
      <c r="E351" s="50"/>
      <c r="F351" s="50"/>
      <c r="G351" s="62">
        <v>5</v>
      </c>
      <c r="H351" s="20">
        <v>6</v>
      </c>
      <c r="I351" s="25"/>
      <c r="J351" s="25"/>
    </row>
    <row r="352" spans="1:10" ht="15.75">
      <c r="A352" s="87"/>
      <c r="B352" s="19"/>
      <c r="C352" s="51"/>
      <c r="D352" s="51"/>
      <c r="E352" s="51"/>
      <c r="F352" s="51"/>
      <c r="G352" s="51"/>
      <c r="H352" s="7"/>
      <c r="I352" s="25"/>
      <c r="J352" s="25"/>
    </row>
    <row r="353" spans="1:10" ht="15.75">
      <c r="A353" s="78">
        <v>1</v>
      </c>
      <c r="B353" s="152" t="s">
        <v>138</v>
      </c>
      <c r="C353" s="50" t="s">
        <v>320</v>
      </c>
      <c r="D353" s="50" t="s">
        <v>320</v>
      </c>
      <c r="E353" s="50"/>
      <c r="F353" s="50"/>
      <c r="G353" s="77"/>
      <c r="H353" s="20"/>
      <c r="I353" s="25"/>
      <c r="J353" s="25"/>
    </row>
    <row r="354" spans="1:10" ht="15.75">
      <c r="A354" s="78" t="s">
        <v>325</v>
      </c>
      <c r="B354" s="150" t="s">
        <v>139</v>
      </c>
      <c r="C354" s="50" t="s">
        <v>320</v>
      </c>
      <c r="D354" s="50" t="s">
        <v>320</v>
      </c>
      <c r="E354" s="50"/>
      <c r="F354" s="50"/>
      <c r="G354" s="77">
        <v>0</v>
      </c>
      <c r="H354" s="20"/>
      <c r="I354" s="25"/>
      <c r="J354" s="25"/>
    </row>
    <row r="355" spans="1:10" ht="15.75">
      <c r="A355" s="78" t="s">
        <v>326</v>
      </c>
      <c r="B355" s="150" t="s">
        <v>140</v>
      </c>
      <c r="C355" s="50" t="s">
        <v>320</v>
      </c>
      <c r="D355" s="50" t="s">
        <v>320</v>
      </c>
      <c r="E355" s="50"/>
      <c r="F355" s="50"/>
      <c r="G355" s="77">
        <v>0</v>
      </c>
      <c r="H355" s="20"/>
      <c r="I355" s="25"/>
      <c r="J355" s="25"/>
    </row>
    <row r="356" spans="1:10" ht="31.5">
      <c r="A356" s="87" t="s">
        <v>327</v>
      </c>
      <c r="B356" s="82" t="s">
        <v>313</v>
      </c>
      <c r="C356" s="51" t="s">
        <v>464</v>
      </c>
      <c r="D356" s="51" t="s">
        <v>464</v>
      </c>
      <c r="E356" s="51"/>
      <c r="F356" s="51"/>
      <c r="G356" s="77">
        <v>0</v>
      </c>
      <c r="H356" s="7"/>
      <c r="I356" s="25"/>
      <c r="J356" s="25"/>
    </row>
    <row r="357" spans="1:10" ht="63">
      <c r="A357" s="87" t="s">
        <v>328</v>
      </c>
      <c r="B357" s="150" t="s">
        <v>142</v>
      </c>
      <c r="C357" s="51" t="s">
        <v>320</v>
      </c>
      <c r="D357" s="51" t="s">
        <v>320</v>
      </c>
      <c r="E357" s="51"/>
      <c r="F357" s="51"/>
      <c r="G357" s="77">
        <v>0</v>
      </c>
      <c r="H357" s="7"/>
      <c r="I357" s="25"/>
      <c r="J357" s="25"/>
    </row>
    <row r="358" spans="1:10" ht="31.5">
      <c r="A358" s="87" t="s">
        <v>329</v>
      </c>
      <c r="B358" s="82" t="s">
        <v>144</v>
      </c>
      <c r="C358" s="51" t="s">
        <v>463</v>
      </c>
      <c r="D358" s="51" t="s">
        <v>502</v>
      </c>
      <c r="E358" s="51"/>
      <c r="F358" s="51"/>
      <c r="G358" s="77">
        <v>0</v>
      </c>
      <c r="H358" s="7"/>
      <c r="I358" s="25"/>
      <c r="J358" s="25"/>
    </row>
    <row r="359" spans="1:10" ht="31.5">
      <c r="A359" s="87" t="s">
        <v>330</v>
      </c>
      <c r="B359" s="82" t="s">
        <v>146</v>
      </c>
      <c r="C359" s="51" t="s">
        <v>503</v>
      </c>
      <c r="D359" s="51" t="s">
        <v>462</v>
      </c>
      <c r="E359" s="51"/>
      <c r="F359" s="51"/>
      <c r="G359" s="77">
        <v>0</v>
      </c>
      <c r="H359" s="7"/>
      <c r="I359" s="25"/>
      <c r="J359" s="25"/>
    </row>
    <row r="360" spans="1:10" ht="15.75">
      <c r="A360" s="87" t="s">
        <v>5</v>
      </c>
      <c r="B360" s="152" t="s">
        <v>131</v>
      </c>
      <c r="C360" s="51"/>
      <c r="D360" s="51"/>
      <c r="E360" s="51"/>
      <c r="F360" s="51"/>
      <c r="G360" s="77"/>
      <c r="H360" s="7"/>
      <c r="I360" s="25"/>
      <c r="J360" s="25"/>
    </row>
    <row r="361" spans="1:10" ht="31.5">
      <c r="A361" s="87" t="s">
        <v>331</v>
      </c>
      <c r="B361" s="82" t="s">
        <v>314</v>
      </c>
      <c r="C361" s="51" t="s">
        <v>461</v>
      </c>
      <c r="D361" s="51" t="str">
        <f>C361</f>
        <v>декабрь           2017 г.</v>
      </c>
      <c r="E361" s="51"/>
      <c r="F361" s="51"/>
      <c r="G361" s="77">
        <v>0</v>
      </c>
      <c r="H361" s="7"/>
      <c r="I361" s="25"/>
      <c r="J361" s="25"/>
    </row>
    <row r="362" spans="1:10" ht="63">
      <c r="A362" s="87" t="s">
        <v>332</v>
      </c>
      <c r="B362" s="151" t="s">
        <v>148</v>
      </c>
      <c r="C362" s="51" t="s">
        <v>320</v>
      </c>
      <c r="D362" s="51" t="s">
        <v>320</v>
      </c>
      <c r="E362" s="51"/>
      <c r="F362" s="51"/>
      <c r="G362" s="77">
        <v>0</v>
      </c>
      <c r="H362" s="7"/>
      <c r="I362" s="25"/>
      <c r="J362" s="25"/>
    </row>
    <row r="363" spans="1:8" ht="15.75" customHeight="1">
      <c r="A363" s="87" t="s">
        <v>333</v>
      </c>
      <c r="B363" s="151" t="s">
        <v>149</v>
      </c>
      <c r="C363" s="51" t="s">
        <v>320</v>
      </c>
      <c r="D363" s="51" t="s">
        <v>320</v>
      </c>
      <c r="E363" s="51"/>
      <c r="F363" s="51"/>
      <c r="G363" s="77">
        <v>0</v>
      </c>
      <c r="H363" s="7"/>
    </row>
    <row r="364" spans="1:8" ht="47.25">
      <c r="A364" s="87" t="s">
        <v>60</v>
      </c>
      <c r="B364" s="152" t="s">
        <v>150</v>
      </c>
      <c r="C364" s="51"/>
      <c r="D364" s="51"/>
      <c r="E364" s="51"/>
      <c r="F364" s="51"/>
      <c r="G364" s="77"/>
      <c r="H364" s="7"/>
    </row>
    <row r="365" spans="1:8" ht="31.5">
      <c r="A365" s="87" t="s">
        <v>334</v>
      </c>
      <c r="B365" s="82" t="s">
        <v>315</v>
      </c>
      <c r="C365" s="51" t="s">
        <v>460</v>
      </c>
      <c r="D365" s="51" t="str">
        <f aca="true" t="shared" si="6" ref="D365:D374">C365</f>
        <v>январь                 2018 г.</v>
      </c>
      <c r="E365" s="51"/>
      <c r="F365" s="51"/>
      <c r="G365" s="77">
        <v>0</v>
      </c>
      <c r="H365" s="7"/>
    </row>
    <row r="366" spans="1:8" ht="31.5">
      <c r="A366" s="87" t="s">
        <v>335</v>
      </c>
      <c r="B366" s="82" t="s">
        <v>152</v>
      </c>
      <c r="C366" s="266" t="s">
        <v>459</v>
      </c>
      <c r="D366" s="51" t="str">
        <f t="shared" si="6"/>
        <v>январь  2018г.</v>
      </c>
      <c r="E366" s="51"/>
      <c r="F366" s="51"/>
      <c r="G366" s="77">
        <v>0</v>
      </c>
      <c r="H366" s="7"/>
    </row>
    <row r="367" spans="1:8" ht="31.5">
      <c r="A367" s="87" t="s">
        <v>336</v>
      </c>
      <c r="B367" s="82" t="s">
        <v>153</v>
      </c>
      <c r="C367" s="51" t="s">
        <v>458</v>
      </c>
      <c r="D367" s="51" t="str">
        <f t="shared" si="6"/>
        <v>февраль  2018г.</v>
      </c>
      <c r="E367" s="51"/>
      <c r="F367" s="51"/>
      <c r="G367" s="77">
        <v>0</v>
      </c>
      <c r="H367" s="7"/>
    </row>
    <row r="368" spans="1:8" ht="15.75">
      <c r="A368" s="87" t="s">
        <v>337</v>
      </c>
      <c r="B368" s="82" t="s">
        <v>155</v>
      </c>
      <c r="C368" s="51" t="s">
        <v>457</v>
      </c>
      <c r="D368" s="51" t="str">
        <f t="shared" si="6"/>
        <v>март   2018г</v>
      </c>
      <c r="E368" s="51"/>
      <c r="F368" s="51"/>
      <c r="G368" s="77">
        <v>0</v>
      </c>
      <c r="H368" s="7"/>
    </row>
    <row r="369" spans="1:8" ht="15.75">
      <c r="A369" s="87" t="s">
        <v>338</v>
      </c>
      <c r="B369" s="82" t="s">
        <v>157</v>
      </c>
      <c r="C369" s="51" t="s">
        <v>457</v>
      </c>
      <c r="D369" s="51" t="str">
        <f t="shared" si="6"/>
        <v>март   2018г</v>
      </c>
      <c r="E369" s="51"/>
      <c r="F369" s="51"/>
      <c r="G369" s="77">
        <v>0</v>
      </c>
      <c r="H369" s="7"/>
    </row>
    <row r="370" spans="1:8" ht="31.5">
      <c r="A370" s="87" t="s">
        <v>62</v>
      </c>
      <c r="B370" s="152" t="s">
        <v>136</v>
      </c>
      <c r="C370" s="51"/>
      <c r="D370" s="51">
        <f t="shared" si="6"/>
        <v>0</v>
      </c>
      <c r="E370" s="51"/>
      <c r="F370" s="51"/>
      <c r="G370" s="77"/>
      <c r="H370" s="7"/>
    </row>
    <row r="371" spans="1:8" ht="31.5">
      <c r="A371" s="87" t="s">
        <v>339</v>
      </c>
      <c r="B371" s="82" t="s">
        <v>137</v>
      </c>
      <c r="C371" s="51" t="s">
        <v>504</v>
      </c>
      <c r="D371" s="51" t="str">
        <f t="shared" si="6"/>
        <v>май    2018г.</v>
      </c>
      <c r="E371" s="51"/>
      <c r="F371" s="51"/>
      <c r="G371" s="77">
        <v>0</v>
      </c>
      <c r="H371" s="7"/>
    </row>
    <row r="372" spans="1:8" ht="63">
      <c r="A372" s="87" t="s">
        <v>340</v>
      </c>
      <c r="B372" s="151" t="s">
        <v>159</v>
      </c>
      <c r="C372" s="51" t="s">
        <v>320</v>
      </c>
      <c r="D372" s="51" t="str">
        <f t="shared" si="6"/>
        <v>-</v>
      </c>
      <c r="E372" s="51"/>
      <c r="F372" s="51"/>
      <c r="G372" s="77">
        <v>0</v>
      </c>
      <c r="H372" s="7"/>
    </row>
    <row r="373" spans="1:8" ht="31.5">
      <c r="A373" s="87" t="s">
        <v>341</v>
      </c>
      <c r="B373" s="82" t="s">
        <v>316</v>
      </c>
      <c r="C373" s="51" t="s">
        <v>456</v>
      </c>
      <c r="D373" s="51" t="str">
        <f t="shared" si="6"/>
        <v>июнь  2018г.</v>
      </c>
      <c r="E373" s="51"/>
      <c r="F373" s="51"/>
      <c r="G373" s="77">
        <v>0</v>
      </c>
      <c r="H373" s="7"/>
    </row>
    <row r="374" spans="1:8" ht="32.25" thickBot="1">
      <c r="A374" s="88" t="s">
        <v>342</v>
      </c>
      <c r="B374" s="90" t="s">
        <v>317</v>
      </c>
      <c r="C374" s="51" t="s">
        <v>454</v>
      </c>
      <c r="D374" s="51" t="str">
        <f t="shared" si="6"/>
        <v>июль 2018г.</v>
      </c>
      <c r="E374" s="52"/>
      <c r="F374" s="52"/>
      <c r="G374" s="91">
        <v>0</v>
      </c>
      <c r="H374" s="24"/>
    </row>
    <row r="375" spans="1:8" ht="15.75">
      <c r="A375" s="262"/>
      <c r="B375" s="262"/>
      <c r="C375" s="263"/>
      <c r="D375" s="263"/>
      <c r="E375" s="262"/>
      <c r="F375" s="262"/>
      <c r="G375" s="262"/>
      <c r="H375" s="262"/>
    </row>
    <row r="376" spans="1:8" ht="15.75">
      <c r="A376" s="972" t="s">
        <v>308</v>
      </c>
      <c r="B376" s="972"/>
      <c r="C376" s="972"/>
      <c r="D376" s="972"/>
      <c r="E376" s="972"/>
      <c r="F376" s="972"/>
      <c r="G376" s="972"/>
      <c r="H376" s="972"/>
    </row>
    <row r="377" spans="1:8" ht="15.75">
      <c r="A377" s="262"/>
      <c r="B377" s="262"/>
      <c r="C377" s="263"/>
      <c r="D377" s="263"/>
      <c r="E377" s="262"/>
      <c r="F377" s="262"/>
      <c r="G377" s="262"/>
      <c r="H377" s="262"/>
    </row>
    <row r="378" spans="1:8" ht="15.75">
      <c r="A378" s="265"/>
      <c r="B378" s="229"/>
      <c r="C378" s="264"/>
      <c r="D378" s="264"/>
      <c r="E378" s="229"/>
      <c r="F378" s="229"/>
      <c r="G378" s="229"/>
      <c r="H378" s="229"/>
    </row>
    <row r="379" spans="1:8" ht="15.75">
      <c r="A379" s="265"/>
      <c r="B379" s="229"/>
      <c r="C379" s="264"/>
      <c r="D379" s="264"/>
      <c r="E379" s="229"/>
      <c r="F379" s="229"/>
      <c r="G379" s="229"/>
      <c r="H379" s="229"/>
    </row>
    <row r="380" spans="1:8" ht="15.75">
      <c r="A380" s="265"/>
      <c r="B380" s="229"/>
      <c r="C380" s="264"/>
      <c r="D380" s="264"/>
      <c r="E380" s="229"/>
      <c r="F380" s="229"/>
      <c r="G380" s="229"/>
      <c r="H380" s="229"/>
    </row>
    <row r="381" spans="1:8" ht="15.75">
      <c r="A381" s="265"/>
      <c r="B381" s="229"/>
      <c r="C381" s="264"/>
      <c r="D381" s="264"/>
      <c r="E381" s="229"/>
      <c r="F381" s="229"/>
      <c r="G381" s="229"/>
      <c r="H381" s="229"/>
    </row>
    <row r="382" spans="1:8" ht="15.75">
      <c r="A382" s="265"/>
      <c r="B382" s="229"/>
      <c r="C382" s="264"/>
      <c r="D382" s="264"/>
      <c r="E382" s="229"/>
      <c r="F382" s="229"/>
      <c r="G382" s="229"/>
      <c r="H382" s="229"/>
    </row>
    <row r="383" spans="1:8" ht="15.75">
      <c r="A383" s="265"/>
      <c r="B383" s="229"/>
      <c r="C383" s="264"/>
      <c r="D383" s="264"/>
      <c r="E383" s="229"/>
      <c r="F383" s="229"/>
      <c r="G383" s="229"/>
      <c r="H383" s="229"/>
    </row>
    <row r="384" spans="1:8" ht="15.75">
      <c r="A384" s="265"/>
      <c r="B384" s="229"/>
      <c r="C384" s="264"/>
      <c r="D384" s="264"/>
      <c r="E384" s="229"/>
      <c r="F384" s="229"/>
      <c r="G384" s="229"/>
      <c r="H384" s="229"/>
    </row>
    <row r="385" spans="1:8" ht="15.75">
      <c r="A385" s="265"/>
      <c r="B385" s="229"/>
      <c r="C385" s="264"/>
      <c r="D385" s="264"/>
      <c r="E385" s="229"/>
      <c r="F385" s="229"/>
      <c r="G385" s="229"/>
      <c r="H385" s="229"/>
    </row>
    <row r="386" spans="1:8" ht="15.75" customHeight="1">
      <c r="A386" s="265"/>
      <c r="B386" s="229"/>
      <c r="C386" s="264"/>
      <c r="D386" s="264"/>
      <c r="E386" s="229"/>
      <c r="F386" s="229"/>
      <c r="G386" s="229"/>
      <c r="H386" s="229"/>
    </row>
    <row r="387" spans="1:8" ht="15.75">
      <c r="A387" s="265"/>
      <c r="B387" s="229"/>
      <c r="C387" s="264"/>
      <c r="D387" s="264"/>
      <c r="E387" s="229"/>
      <c r="F387" s="229"/>
      <c r="G387" s="229"/>
      <c r="H387" s="229"/>
    </row>
    <row r="388" spans="1:8" ht="15.75">
      <c r="A388" s="265"/>
      <c r="B388" s="229"/>
      <c r="C388" s="264"/>
      <c r="D388" s="264"/>
      <c r="E388" s="229"/>
      <c r="F388" s="229"/>
      <c r="G388" s="229"/>
      <c r="H388" s="229"/>
    </row>
    <row r="389" spans="1:8" ht="15.75">
      <c r="A389" s="265"/>
      <c r="B389" s="229"/>
      <c r="C389" s="264"/>
      <c r="D389" s="264"/>
      <c r="E389" s="229"/>
      <c r="F389" s="229"/>
      <c r="G389" s="229"/>
      <c r="H389" s="229"/>
    </row>
    <row r="390" spans="1:8" ht="15.75">
      <c r="A390" s="265"/>
      <c r="B390" s="229"/>
      <c r="C390" s="264"/>
      <c r="D390" s="264"/>
      <c r="E390" s="229"/>
      <c r="F390" s="229"/>
      <c r="G390" s="229"/>
      <c r="H390" s="229"/>
    </row>
    <row r="391" spans="1:8" ht="15.75">
      <c r="A391" s="265"/>
      <c r="B391" s="229"/>
      <c r="C391" s="264"/>
      <c r="D391" s="264"/>
      <c r="E391" s="229"/>
      <c r="F391" s="229"/>
      <c r="G391" s="229"/>
      <c r="H391" s="229"/>
    </row>
    <row r="392" spans="1:8" ht="15.75">
      <c r="A392" s="265"/>
      <c r="B392" s="229"/>
      <c r="C392" s="264"/>
      <c r="D392" s="264"/>
      <c r="E392" s="229"/>
      <c r="F392" s="229"/>
      <c r="G392" s="229"/>
      <c r="H392" s="229"/>
    </row>
    <row r="393" spans="1:8" ht="15.75" customHeight="1">
      <c r="A393" s="265"/>
      <c r="B393" s="229"/>
      <c r="C393" s="264"/>
      <c r="D393" s="264"/>
      <c r="E393" s="229"/>
      <c r="F393" s="229"/>
      <c r="G393" s="229"/>
      <c r="H393" s="229"/>
    </row>
    <row r="394" spans="1:8" ht="15.75" customHeight="1">
      <c r="A394" s="265"/>
      <c r="B394" s="229"/>
      <c r="C394" s="264"/>
      <c r="D394" s="264"/>
      <c r="E394" s="229"/>
      <c r="F394" s="229"/>
      <c r="G394" s="229"/>
      <c r="H394" s="229"/>
    </row>
    <row r="395" spans="1:8" ht="15.75">
      <c r="A395" s="265"/>
      <c r="B395" s="229"/>
      <c r="C395" s="264"/>
      <c r="D395" s="264"/>
      <c r="E395" s="229"/>
      <c r="F395" s="229"/>
      <c r="G395" s="229"/>
      <c r="H395" s="229"/>
    </row>
    <row r="396" spans="1:8" ht="15.75">
      <c r="A396" s="265"/>
      <c r="B396" s="229"/>
      <c r="C396" s="264"/>
      <c r="D396" s="264"/>
      <c r="E396" s="229"/>
      <c r="F396" s="229"/>
      <c r="G396" s="229"/>
      <c r="H396" s="229"/>
    </row>
    <row r="397" spans="1:8" ht="15.75">
      <c r="A397" s="265"/>
      <c r="B397" s="229"/>
      <c r="C397" s="264"/>
      <c r="D397" s="264"/>
      <c r="E397" s="229"/>
      <c r="F397" s="229"/>
      <c r="G397" s="229"/>
      <c r="H397" s="229"/>
    </row>
    <row r="398" spans="1:8" ht="15.75">
      <c r="A398" s="265"/>
      <c r="B398" s="229"/>
      <c r="C398" s="264"/>
      <c r="D398" s="264"/>
      <c r="E398" s="229"/>
      <c r="F398" s="229"/>
      <c r="G398" s="229"/>
      <c r="H398" s="229"/>
    </row>
    <row r="399" spans="1:8" ht="15.75">
      <c r="A399" s="265"/>
      <c r="B399" s="229"/>
      <c r="C399" s="264"/>
      <c r="D399" s="264"/>
      <c r="E399" s="229"/>
      <c r="F399" s="229"/>
      <c r="G399" s="229"/>
      <c r="H399" s="229"/>
    </row>
    <row r="400" spans="1:8" ht="15.75">
      <c r="A400" s="265"/>
      <c r="B400" s="229"/>
      <c r="C400" s="264"/>
      <c r="D400" s="264"/>
      <c r="E400" s="229"/>
      <c r="F400" s="229"/>
      <c r="G400" s="229"/>
      <c r="H400" s="229"/>
    </row>
    <row r="401" spans="1:8" ht="15.75">
      <c r="A401" s="265"/>
      <c r="B401" s="229"/>
      <c r="C401" s="264"/>
      <c r="D401" s="264"/>
      <c r="E401" s="229"/>
      <c r="F401" s="229"/>
      <c r="G401" s="229"/>
      <c r="H401" s="229"/>
    </row>
    <row r="402" spans="1:8" ht="15.75">
      <c r="A402" s="265"/>
      <c r="B402" s="229"/>
      <c r="C402" s="264"/>
      <c r="D402" s="264"/>
      <c r="E402" s="229"/>
      <c r="F402" s="229"/>
      <c r="G402" s="229"/>
      <c r="H402" s="229"/>
    </row>
    <row r="403" spans="1:8" ht="38.25" customHeight="1">
      <c r="A403" s="265"/>
      <c r="B403" s="229"/>
      <c r="C403" s="264"/>
      <c r="D403" s="264"/>
      <c r="E403" s="229"/>
      <c r="F403" s="229"/>
      <c r="G403" s="229"/>
      <c r="H403" s="229"/>
    </row>
    <row r="404" spans="1:8" ht="15.75" customHeight="1">
      <c r="A404" s="265"/>
      <c r="B404" s="229"/>
      <c r="C404" s="264"/>
      <c r="D404" s="264"/>
      <c r="E404" s="229"/>
      <c r="F404" s="229"/>
      <c r="G404" s="229"/>
      <c r="H404" s="229"/>
    </row>
    <row r="405" spans="1:8" ht="15.75" customHeight="1">
      <c r="A405" s="265"/>
      <c r="B405" s="229"/>
      <c r="C405" s="264"/>
      <c r="D405" s="264"/>
      <c r="E405" s="229"/>
      <c r="F405" s="229"/>
      <c r="G405" s="229"/>
      <c r="H405" s="229"/>
    </row>
    <row r="406" spans="1:8" ht="15.75" customHeight="1">
      <c r="A406" s="265"/>
      <c r="B406" s="229"/>
      <c r="C406" s="264"/>
      <c r="D406" s="264"/>
      <c r="E406" s="229"/>
      <c r="F406" s="229"/>
      <c r="G406" s="229"/>
      <c r="H406" s="229"/>
    </row>
    <row r="407" spans="1:8" ht="15.75" customHeight="1">
      <c r="A407" s="265"/>
      <c r="B407" s="229"/>
      <c r="C407" s="264"/>
      <c r="D407" s="264"/>
      <c r="E407" s="229"/>
      <c r="F407" s="229"/>
      <c r="G407" s="229"/>
      <c r="H407" s="229"/>
    </row>
    <row r="408" spans="1:8" ht="15.75" customHeight="1">
      <c r="A408" s="265"/>
      <c r="B408" s="229"/>
      <c r="C408" s="264"/>
      <c r="D408" s="264"/>
      <c r="E408" s="229"/>
      <c r="F408" s="229"/>
      <c r="G408" s="229"/>
      <c r="H408" s="229"/>
    </row>
    <row r="409" spans="1:8" ht="15.75">
      <c r="A409" s="265"/>
      <c r="B409" s="229"/>
      <c r="C409" s="264"/>
      <c r="D409" s="264"/>
      <c r="E409" s="229"/>
      <c r="F409" s="229"/>
      <c r="G409" s="229"/>
      <c r="H409" s="229"/>
    </row>
    <row r="410" spans="1:8" ht="15.75">
      <c r="A410" s="265"/>
      <c r="B410" s="229"/>
      <c r="C410" s="264"/>
      <c r="D410" s="264"/>
      <c r="E410" s="229"/>
      <c r="F410" s="229"/>
      <c r="G410" s="229"/>
      <c r="H410" s="229"/>
    </row>
    <row r="411" spans="1:8" ht="15.75">
      <c r="A411" s="265"/>
      <c r="B411" s="229"/>
      <c r="C411" s="264"/>
      <c r="D411" s="264"/>
      <c r="E411" s="229"/>
      <c r="F411" s="229"/>
      <c r="G411" s="229"/>
      <c r="H411" s="229"/>
    </row>
    <row r="412" spans="1:8" ht="15.75" customHeight="1">
      <c r="A412" s="265"/>
      <c r="B412" s="229"/>
      <c r="C412" s="264"/>
      <c r="D412" s="264"/>
      <c r="E412" s="229"/>
      <c r="F412" s="229"/>
      <c r="G412" s="229"/>
      <c r="H412" s="229"/>
    </row>
    <row r="413" spans="1:8" ht="15.75">
      <c r="A413" s="265"/>
      <c r="B413" s="229"/>
      <c r="C413" s="264"/>
      <c r="D413" s="264"/>
      <c r="E413" s="229"/>
      <c r="F413" s="229"/>
      <c r="G413" s="229"/>
      <c r="H413" s="229"/>
    </row>
    <row r="414" spans="1:8" ht="15.75">
      <c r="A414" s="265"/>
      <c r="B414" s="229"/>
      <c r="C414" s="264"/>
      <c r="D414" s="264"/>
      <c r="E414" s="229"/>
      <c r="F414" s="229"/>
      <c r="G414" s="229"/>
      <c r="H414" s="229"/>
    </row>
    <row r="415" spans="1:8" ht="15.75">
      <c r="A415" s="265"/>
      <c r="B415" s="229"/>
      <c r="C415" s="264"/>
      <c r="D415" s="264"/>
      <c r="E415" s="229"/>
      <c r="F415" s="229"/>
      <c r="G415" s="229"/>
      <c r="H415" s="229"/>
    </row>
    <row r="416" spans="1:8" ht="15.75">
      <c r="A416" s="265"/>
      <c r="B416" s="229"/>
      <c r="C416" s="264"/>
      <c r="D416" s="264"/>
      <c r="E416" s="229"/>
      <c r="F416" s="229"/>
      <c r="G416" s="229"/>
      <c r="H416" s="229"/>
    </row>
    <row r="417" spans="1:8" ht="15.75">
      <c r="A417" s="265"/>
      <c r="B417" s="229"/>
      <c r="C417" s="264"/>
      <c r="D417" s="264"/>
      <c r="E417" s="229"/>
      <c r="F417" s="229"/>
      <c r="G417" s="229"/>
      <c r="H417" s="229"/>
    </row>
    <row r="418" spans="1:8" ht="15.75">
      <c r="A418" s="265"/>
      <c r="B418" s="229"/>
      <c r="C418" s="264"/>
      <c r="D418" s="264"/>
      <c r="E418" s="229"/>
      <c r="F418" s="229"/>
      <c r="G418" s="229"/>
      <c r="H418" s="229"/>
    </row>
    <row r="419" ht="15.75">
      <c r="H419" s="66" t="s">
        <v>280</v>
      </c>
    </row>
    <row r="420" ht="15.75">
      <c r="H420" s="66" t="s">
        <v>221</v>
      </c>
    </row>
    <row r="421" ht="15.75">
      <c r="H421" s="66" t="s">
        <v>389</v>
      </c>
    </row>
    <row r="422" ht="15.75">
      <c r="H422" s="66"/>
    </row>
    <row r="423" spans="1:8" ht="15.75">
      <c r="A423" s="973" t="s">
        <v>493</v>
      </c>
      <c r="B423" s="973"/>
      <c r="C423" s="973"/>
      <c r="D423" s="973"/>
      <c r="E423" s="973"/>
      <c r="F423" s="973"/>
      <c r="G423" s="973"/>
      <c r="H423" s="973"/>
    </row>
    <row r="424" spans="1:8" ht="15.75">
      <c r="A424" s="83"/>
      <c r="B424" s="48"/>
      <c r="C424" s="48"/>
      <c r="D424" s="48"/>
      <c r="E424" s="48"/>
      <c r="F424" s="48"/>
      <c r="G424" s="48"/>
      <c r="H424" s="48"/>
    </row>
    <row r="425" ht="15.75">
      <c r="H425" s="66" t="s">
        <v>222</v>
      </c>
    </row>
    <row r="426" ht="15.75">
      <c r="H426" s="66" t="s">
        <v>495</v>
      </c>
    </row>
    <row r="427" ht="15.75">
      <c r="H427" s="66"/>
    </row>
    <row r="428" spans="2:8" ht="15.75">
      <c r="B428" s="12" t="s">
        <v>655</v>
      </c>
      <c r="H428" s="139" t="s">
        <v>484</v>
      </c>
    </row>
    <row r="429" ht="15.75">
      <c r="H429" s="66" t="s">
        <v>644</v>
      </c>
    </row>
    <row r="430" ht="15.75">
      <c r="H430" s="66" t="s">
        <v>223</v>
      </c>
    </row>
    <row r="432" ht="15.75">
      <c r="A432" s="85"/>
    </row>
    <row r="433" spans="1:8" ht="15.75">
      <c r="A433" s="974" t="str">
        <f>'Формат ФСТ'!B22</f>
        <v>Строительство линии 237 ТП-303 КТП-305 взамен выбывающих основных фондов, по адресу: пос. Образцово</v>
      </c>
      <c r="B433" s="974"/>
      <c r="C433" s="974"/>
      <c r="D433" s="974"/>
      <c r="E433" s="974"/>
      <c r="F433" s="974"/>
      <c r="G433" s="974"/>
      <c r="H433" s="974"/>
    </row>
    <row r="435" spans="1:8" ht="15.75" customHeight="1">
      <c r="A435" s="975" t="s">
        <v>645</v>
      </c>
      <c r="B435" s="965"/>
      <c r="C435" s="965"/>
      <c r="D435" s="965"/>
      <c r="E435" s="965"/>
      <c r="F435" s="965"/>
      <c r="G435" s="965"/>
      <c r="H435" s="965"/>
    </row>
    <row r="436" spans="1:8" ht="15.75" customHeight="1" thickBot="1">
      <c r="A436" s="86"/>
      <c r="B436" s="54"/>
      <c r="C436" s="179"/>
      <c r="D436" s="179"/>
      <c r="E436" s="149"/>
      <c r="F436" s="149"/>
      <c r="G436" s="149"/>
      <c r="H436" s="149"/>
    </row>
    <row r="437" spans="1:8" ht="15.75">
      <c r="A437" s="976" t="s">
        <v>1</v>
      </c>
      <c r="B437" s="860" t="s">
        <v>307</v>
      </c>
      <c r="C437" s="860" t="s">
        <v>195</v>
      </c>
      <c r="D437" s="860"/>
      <c r="E437" s="860"/>
      <c r="F437" s="860"/>
      <c r="G437" s="978" t="s">
        <v>125</v>
      </c>
      <c r="H437" s="980" t="s">
        <v>126</v>
      </c>
    </row>
    <row r="438" spans="1:8" ht="15.75">
      <c r="A438" s="977"/>
      <c r="B438" s="861"/>
      <c r="C438" s="861"/>
      <c r="D438" s="861"/>
      <c r="E438" s="861"/>
      <c r="F438" s="861"/>
      <c r="G438" s="979"/>
      <c r="H438" s="981"/>
    </row>
    <row r="439" spans="1:8" ht="31.5">
      <c r="A439" s="977"/>
      <c r="B439" s="861"/>
      <c r="C439" s="50" t="s">
        <v>127</v>
      </c>
      <c r="D439" s="50" t="s">
        <v>128</v>
      </c>
      <c r="E439" s="50" t="s">
        <v>127</v>
      </c>
      <c r="F439" s="50" t="s">
        <v>128</v>
      </c>
      <c r="G439" s="979"/>
      <c r="H439" s="981"/>
    </row>
    <row r="440" spans="1:8" ht="15.75">
      <c r="A440" s="78">
        <v>1</v>
      </c>
      <c r="B440" s="19">
        <v>2</v>
      </c>
      <c r="C440" s="50">
        <v>3</v>
      </c>
      <c r="D440" s="50">
        <v>4</v>
      </c>
      <c r="E440" s="50"/>
      <c r="F440" s="50"/>
      <c r="G440" s="62">
        <v>5</v>
      </c>
      <c r="H440" s="20">
        <v>6</v>
      </c>
    </row>
    <row r="441" spans="1:8" ht="15.75">
      <c r="A441" s="87"/>
      <c r="B441" s="19"/>
      <c r="C441" s="51"/>
      <c r="D441" s="51"/>
      <c r="E441" s="51"/>
      <c r="F441" s="51"/>
      <c r="G441" s="51"/>
      <c r="H441" s="7"/>
    </row>
    <row r="442" spans="1:8" ht="15.75">
      <c r="A442" s="78">
        <v>1</v>
      </c>
      <c r="B442" s="152" t="s">
        <v>138</v>
      </c>
      <c r="C442" s="50" t="s">
        <v>320</v>
      </c>
      <c r="D442" s="50" t="s">
        <v>320</v>
      </c>
      <c r="E442" s="50"/>
      <c r="F442" s="50"/>
      <c r="G442" s="77"/>
      <c r="H442" s="20"/>
    </row>
    <row r="443" spans="1:8" ht="15.75">
      <c r="A443" s="78" t="s">
        <v>325</v>
      </c>
      <c r="B443" s="150" t="s">
        <v>139</v>
      </c>
      <c r="C443" s="50" t="s">
        <v>320</v>
      </c>
      <c r="D443" s="50" t="s">
        <v>320</v>
      </c>
      <c r="E443" s="50"/>
      <c r="F443" s="50"/>
      <c r="G443" s="77">
        <v>0</v>
      </c>
      <c r="H443" s="20"/>
    </row>
    <row r="444" spans="1:8" ht="15.75">
      <c r="A444" s="78" t="s">
        <v>326</v>
      </c>
      <c r="B444" s="150" t="s">
        <v>140</v>
      </c>
      <c r="C444" s="50" t="s">
        <v>320</v>
      </c>
      <c r="D444" s="50" t="s">
        <v>320</v>
      </c>
      <c r="E444" s="50"/>
      <c r="F444" s="50"/>
      <c r="G444" s="77">
        <v>0</v>
      </c>
      <c r="H444" s="20"/>
    </row>
    <row r="445" spans="1:8" ht="31.5">
      <c r="A445" s="87" t="s">
        <v>327</v>
      </c>
      <c r="B445" s="82" t="s">
        <v>313</v>
      </c>
      <c r="C445" s="51" t="s">
        <v>460</v>
      </c>
      <c r="D445" s="51" t="s">
        <v>460</v>
      </c>
      <c r="E445" s="51"/>
      <c r="F445" s="51"/>
      <c r="G445" s="77">
        <v>0</v>
      </c>
      <c r="H445" s="7"/>
    </row>
    <row r="446" spans="1:8" ht="63">
      <c r="A446" s="87" t="s">
        <v>328</v>
      </c>
      <c r="B446" s="150" t="s">
        <v>142</v>
      </c>
      <c r="C446" s="51" t="s">
        <v>320</v>
      </c>
      <c r="D446" s="51" t="s">
        <v>320</v>
      </c>
      <c r="E446" s="51"/>
      <c r="F446" s="51"/>
      <c r="G446" s="77">
        <v>0</v>
      </c>
      <c r="H446" s="7"/>
    </row>
    <row r="447" spans="1:8" ht="31.5">
      <c r="A447" s="87" t="s">
        <v>329</v>
      </c>
      <c r="B447" s="82" t="s">
        <v>144</v>
      </c>
      <c r="C447" s="51" t="s">
        <v>455</v>
      </c>
      <c r="D447" s="51" t="s">
        <v>455</v>
      </c>
      <c r="E447" s="51"/>
      <c r="F447" s="51"/>
      <c r="G447" s="77">
        <v>0</v>
      </c>
      <c r="H447" s="7"/>
    </row>
    <row r="448" spans="1:8" ht="31.5">
      <c r="A448" s="87" t="s">
        <v>330</v>
      </c>
      <c r="B448" s="82" t="s">
        <v>146</v>
      </c>
      <c r="C448" s="51" t="s">
        <v>455</v>
      </c>
      <c r="D448" s="51" t="s">
        <v>455</v>
      </c>
      <c r="E448" s="51"/>
      <c r="F448" s="51"/>
      <c r="G448" s="77">
        <v>0</v>
      </c>
      <c r="H448" s="7"/>
    </row>
    <row r="449" spans="1:8" ht="15.75">
      <c r="A449" s="87" t="s">
        <v>5</v>
      </c>
      <c r="B449" s="152" t="s">
        <v>131</v>
      </c>
      <c r="C449" s="51"/>
      <c r="D449" s="51"/>
      <c r="E449" s="51"/>
      <c r="F449" s="51"/>
      <c r="G449" s="77"/>
      <c r="H449" s="7"/>
    </row>
    <row r="450" spans="1:8" ht="15.75">
      <c r="A450" s="87" t="s">
        <v>331</v>
      </c>
      <c r="B450" s="82" t="s">
        <v>314</v>
      </c>
      <c r="C450" s="51" t="s">
        <v>454</v>
      </c>
      <c r="D450" s="51" t="s">
        <v>454</v>
      </c>
      <c r="E450" s="51"/>
      <c r="F450" s="51"/>
      <c r="G450" s="77">
        <v>0</v>
      </c>
      <c r="H450" s="7"/>
    </row>
    <row r="451" spans="1:8" ht="63">
      <c r="A451" s="87" t="s">
        <v>332</v>
      </c>
      <c r="B451" s="151" t="s">
        <v>148</v>
      </c>
      <c r="C451" s="51" t="s">
        <v>320</v>
      </c>
      <c r="D451" s="51" t="s">
        <v>320</v>
      </c>
      <c r="E451" s="51"/>
      <c r="F451" s="51"/>
      <c r="G451" s="77">
        <v>0</v>
      </c>
      <c r="H451" s="7"/>
    </row>
    <row r="452" spans="1:8" ht="31.5">
      <c r="A452" s="87" t="s">
        <v>333</v>
      </c>
      <c r="B452" s="151" t="s">
        <v>149</v>
      </c>
      <c r="C452" s="51" t="s">
        <v>320</v>
      </c>
      <c r="D452" s="51" t="s">
        <v>320</v>
      </c>
      <c r="E452" s="51"/>
      <c r="F452" s="51"/>
      <c r="G452" s="77">
        <v>0</v>
      </c>
      <c r="H452" s="7"/>
    </row>
    <row r="453" spans="1:8" ht="47.25">
      <c r="A453" s="87" t="s">
        <v>60</v>
      </c>
      <c r="B453" s="152" t="s">
        <v>150</v>
      </c>
      <c r="C453" s="51"/>
      <c r="D453" s="51"/>
      <c r="E453" s="51"/>
      <c r="F453" s="51"/>
      <c r="G453" s="77"/>
      <c r="H453" s="7"/>
    </row>
    <row r="454" spans="1:8" ht="31.5">
      <c r="A454" s="87" t="s">
        <v>334</v>
      </c>
      <c r="B454" s="82" t="s">
        <v>315</v>
      </c>
      <c r="C454" s="51" t="s">
        <v>472</v>
      </c>
      <c r="D454" s="51" t="str">
        <f>C454</f>
        <v>октябрь  2018г</v>
      </c>
      <c r="E454" s="51"/>
      <c r="F454" s="51"/>
      <c r="G454" s="77">
        <v>0</v>
      </c>
      <c r="H454" s="7"/>
    </row>
    <row r="455" spans="1:8" ht="15.75">
      <c r="A455" s="87" t="s">
        <v>335</v>
      </c>
      <c r="B455" s="82" t="s">
        <v>152</v>
      </c>
      <c r="C455" s="51" t="s">
        <v>473</v>
      </c>
      <c r="D455" s="51" t="str">
        <f aca="true" t="shared" si="7" ref="D455:D463">C455</f>
        <v>ноябрь 2018г</v>
      </c>
      <c r="E455" s="51"/>
      <c r="F455" s="51"/>
      <c r="G455" s="77">
        <v>0</v>
      </c>
      <c r="H455" s="7"/>
    </row>
    <row r="456" spans="1:8" ht="31.5">
      <c r="A456" s="87" t="s">
        <v>336</v>
      </c>
      <c r="B456" s="82" t="s">
        <v>153</v>
      </c>
      <c r="C456" s="51" t="s">
        <v>474</v>
      </c>
      <c r="D456" s="51" t="str">
        <f t="shared" si="7"/>
        <v>ноябрь            2018 г.</v>
      </c>
      <c r="E456" s="51"/>
      <c r="F456" s="51"/>
      <c r="G456" s="77">
        <v>0</v>
      </c>
      <c r="H456" s="7"/>
    </row>
    <row r="457" spans="1:8" ht="31.5">
      <c r="A457" s="87" t="s">
        <v>337</v>
      </c>
      <c r="B457" s="82" t="s">
        <v>155</v>
      </c>
      <c r="C457" s="51" t="s">
        <v>475</v>
      </c>
      <c r="D457" s="51" t="str">
        <f t="shared" si="7"/>
        <v>ноябрь           2018 г.</v>
      </c>
      <c r="E457" s="51"/>
      <c r="F457" s="51"/>
      <c r="G457" s="77">
        <v>0</v>
      </c>
      <c r="H457" s="7"/>
    </row>
    <row r="458" spans="1:8" ht="15.75" customHeight="1">
      <c r="A458" s="87" t="s">
        <v>338</v>
      </c>
      <c r="B458" s="82" t="s">
        <v>157</v>
      </c>
      <c r="C458" s="51" t="s">
        <v>476</v>
      </c>
      <c r="D458" s="51" t="str">
        <f t="shared" si="7"/>
        <v>ноябрь                 2018 г.</v>
      </c>
      <c r="E458" s="51"/>
      <c r="F458" s="51"/>
      <c r="G458" s="77">
        <v>0</v>
      </c>
      <c r="H458" s="7"/>
    </row>
    <row r="459" spans="1:8" ht="31.5">
      <c r="A459" s="87" t="s">
        <v>62</v>
      </c>
      <c r="B459" s="152" t="s">
        <v>136</v>
      </c>
      <c r="C459" s="51"/>
      <c r="D459" s="51">
        <f t="shared" si="7"/>
        <v>0</v>
      </c>
      <c r="E459" s="51"/>
      <c r="F459" s="51"/>
      <c r="G459" s="77"/>
      <c r="H459" s="7"/>
    </row>
    <row r="460" spans="1:8" ht="31.5">
      <c r="A460" s="87" t="s">
        <v>339</v>
      </c>
      <c r="B460" s="82" t="s">
        <v>137</v>
      </c>
      <c r="C460" s="51" t="s">
        <v>473</v>
      </c>
      <c r="D460" s="51" t="str">
        <f t="shared" si="7"/>
        <v>ноябрь 2018г</v>
      </c>
      <c r="E460" s="51"/>
      <c r="F460" s="51"/>
      <c r="G460" s="77">
        <v>0</v>
      </c>
      <c r="H460" s="7"/>
    </row>
    <row r="461" spans="1:8" ht="63">
      <c r="A461" s="87" t="s">
        <v>340</v>
      </c>
      <c r="B461" s="151" t="s">
        <v>159</v>
      </c>
      <c r="C461" s="51" t="s">
        <v>320</v>
      </c>
      <c r="D461" s="51" t="str">
        <f t="shared" si="7"/>
        <v>-</v>
      </c>
      <c r="E461" s="51"/>
      <c r="F461" s="51"/>
      <c r="G461" s="77">
        <v>0</v>
      </c>
      <c r="H461" s="7"/>
    </row>
    <row r="462" spans="1:8" ht="31.5">
      <c r="A462" s="87" t="s">
        <v>341</v>
      </c>
      <c r="B462" s="82" t="s">
        <v>316</v>
      </c>
      <c r="C462" s="51" t="s">
        <v>477</v>
      </c>
      <c r="D462" s="51" t="str">
        <f t="shared" si="7"/>
        <v>декабрь 2018г</v>
      </c>
      <c r="E462" s="51"/>
      <c r="F462" s="51"/>
      <c r="G462" s="77">
        <v>0</v>
      </c>
      <c r="H462" s="7"/>
    </row>
    <row r="463" spans="1:8" ht="32.25" thickBot="1">
      <c r="A463" s="88" t="s">
        <v>342</v>
      </c>
      <c r="B463" s="90" t="s">
        <v>317</v>
      </c>
      <c r="C463" s="51" t="s">
        <v>477</v>
      </c>
      <c r="D463" s="51" t="str">
        <f t="shared" si="7"/>
        <v>декабрь 2018г</v>
      </c>
      <c r="E463" s="52"/>
      <c r="F463" s="52"/>
      <c r="G463" s="91">
        <v>0</v>
      </c>
      <c r="H463" s="24"/>
    </row>
    <row r="464" spans="1:8" ht="15.75">
      <c r="A464" s="262"/>
      <c r="B464" s="262"/>
      <c r="C464" s="263"/>
      <c r="D464" s="263"/>
      <c r="E464" s="262"/>
      <c r="F464" s="262"/>
      <c r="G464" s="262"/>
      <c r="H464" s="262"/>
    </row>
    <row r="465" spans="1:8" ht="15.75">
      <c r="A465" s="972" t="s">
        <v>308</v>
      </c>
      <c r="B465" s="972"/>
      <c r="C465" s="972"/>
      <c r="D465" s="972"/>
      <c r="E465" s="972"/>
      <c r="F465" s="972"/>
      <c r="G465" s="972"/>
      <c r="H465" s="972"/>
    </row>
    <row r="466" spans="1:8" ht="15.75">
      <c r="A466" s="262"/>
      <c r="B466" s="262"/>
      <c r="C466" s="263"/>
      <c r="D466" s="263"/>
      <c r="E466" s="262"/>
      <c r="F466" s="262"/>
      <c r="G466" s="262"/>
      <c r="H466" s="262"/>
    </row>
    <row r="469" spans="1:8" ht="15.75">
      <c r="A469" s="265"/>
      <c r="B469" s="229"/>
      <c r="C469" s="264"/>
      <c r="D469" s="264"/>
      <c r="E469" s="229"/>
      <c r="F469" s="229"/>
      <c r="G469" s="229"/>
      <c r="H469" s="229"/>
    </row>
    <row r="470" ht="15.75">
      <c r="H470" s="66" t="s">
        <v>280</v>
      </c>
    </row>
    <row r="471" ht="15.75">
      <c r="H471" s="66" t="s">
        <v>221</v>
      </c>
    </row>
    <row r="472" ht="15.75">
      <c r="H472" s="66" t="s">
        <v>389</v>
      </c>
    </row>
    <row r="473" ht="15.75">
      <c r="H473" s="66"/>
    </row>
    <row r="474" spans="1:8" ht="15.75">
      <c r="A474" s="973" t="s">
        <v>493</v>
      </c>
      <c r="B474" s="973"/>
      <c r="C474" s="973"/>
      <c r="D474" s="973"/>
      <c r="E474" s="973"/>
      <c r="F474" s="973"/>
      <c r="G474" s="973"/>
      <c r="H474" s="973"/>
    </row>
    <row r="475" spans="1:8" ht="15.75">
      <c r="A475" s="83"/>
      <c r="B475" s="48"/>
      <c r="C475" s="48"/>
      <c r="D475" s="48"/>
      <c r="E475" s="48"/>
      <c r="F475" s="48"/>
      <c r="G475" s="48"/>
      <c r="H475" s="48"/>
    </row>
    <row r="476" ht="15.75">
      <c r="H476" s="66" t="s">
        <v>222</v>
      </c>
    </row>
    <row r="477" ht="15.75">
      <c r="H477" s="66" t="s">
        <v>495</v>
      </c>
    </row>
    <row r="478" ht="15.75">
      <c r="H478" s="66"/>
    </row>
    <row r="479" ht="15.75">
      <c r="H479" s="139" t="s">
        <v>484</v>
      </c>
    </row>
    <row r="480" spans="2:8" ht="15.75">
      <c r="B480" s="12" t="s">
        <v>656</v>
      </c>
      <c r="H480" s="66" t="s">
        <v>644</v>
      </c>
    </row>
    <row r="481" ht="15.75" customHeight="1">
      <c r="H481" s="66" t="s">
        <v>223</v>
      </c>
    </row>
    <row r="483" ht="15.75">
      <c r="A483" s="85"/>
    </row>
    <row r="484" spans="1:8" ht="15.75">
      <c r="A484" s="974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B484" s="974"/>
      <c r="C484" s="974"/>
      <c r="D484" s="974"/>
      <c r="E484" s="974"/>
      <c r="F484" s="974"/>
      <c r="G484" s="974"/>
      <c r="H484" s="974"/>
    </row>
    <row r="486" spans="1:8" ht="15.75">
      <c r="A486" s="975" t="s">
        <v>645</v>
      </c>
      <c r="B486" s="965"/>
      <c r="C486" s="965"/>
      <c r="D486" s="965"/>
      <c r="E486" s="965"/>
      <c r="F486" s="965"/>
      <c r="G486" s="965"/>
      <c r="H486" s="965"/>
    </row>
    <row r="487" spans="1:8" ht="16.5" thickBot="1">
      <c r="A487" s="86"/>
      <c r="B487" s="54"/>
      <c r="C487" s="179"/>
      <c r="D487" s="179"/>
      <c r="E487" s="149"/>
      <c r="F487" s="149"/>
      <c r="G487" s="149"/>
      <c r="H487" s="149"/>
    </row>
    <row r="488" spans="1:8" ht="15.75">
      <c r="A488" s="976" t="s">
        <v>1</v>
      </c>
      <c r="B488" s="860" t="s">
        <v>307</v>
      </c>
      <c r="C488" s="860" t="s">
        <v>195</v>
      </c>
      <c r="D488" s="860"/>
      <c r="E488" s="860"/>
      <c r="F488" s="860"/>
      <c r="G488" s="978" t="s">
        <v>125</v>
      </c>
      <c r="H488" s="980" t="s">
        <v>126</v>
      </c>
    </row>
    <row r="489" spans="1:8" ht="15.75">
      <c r="A489" s="977"/>
      <c r="B489" s="861"/>
      <c r="C489" s="861"/>
      <c r="D489" s="861"/>
      <c r="E489" s="861"/>
      <c r="F489" s="861"/>
      <c r="G489" s="979"/>
      <c r="H489" s="981"/>
    </row>
    <row r="490" spans="1:8" ht="31.5">
      <c r="A490" s="977"/>
      <c r="B490" s="861"/>
      <c r="C490" s="50" t="s">
        <v>127</v>
      </c>
      <c r="D490" s="50" t="s">
        <v>128</v>
      </c>
      <c r="E490" s="50" t="s">
        <v>127</v>
      </c>
      <c r="F490" s="50" t="s">
        <v>128</v>
      </c>
      <c r="G490" s="979"/>
      <c r="H490" s="981"/>
    </row>
    <row r="491" spans="1:8" ht="15.75">
      <c r="A491" s="78">
        <v>1</v>
      </c>
      <c r="B491" s="19">
        <v>2</v>
      </c>
      <c r="C491" s="50">
        <v>3</v>
      </c>
      <c r="D491" s="50">
        <v>4</v>
      </c>
      <c r="E491" s="50"/>
      <c r="F491" s="50"/>
      <c r="G491" s="62">
        <v>5</v>
      </c>
      <c r="H491" s="20">
        <v>6</v>
      </c>
    </row>
    <row r="492" spans="1:8" ht="15.75">
      <c r="A492" s="87"/>
      <c r="B492" s="19"/>
      <c r="C492" s="51"/>
      <c r="D492" s="51"/>
      <c r="E492" s="51"/>
      <c r="F492" s="51"/>
      <c r="G492" s="51"/>
      <c r="H492" s="7"/>
    </row>
    <row r="493" spans="1:8" ht="15.75">
      <c r="A493" s="78">
        <v>1</v>
      </c>
      <c r="B493" s="152" t="s">
        <v>138</v>
      </c>
      <c r="C493" s="50" t="s">
        <v>320</v>
      </c>
      <c r="D493" s="50" t="s">
        <v>320</v>
      </c>
      <c r="E493" s="50"/>
      <c r="F493" s="50"/>
      <c r="G493" s="77"/>
      <c r="H493" s="20"/>
    </row>
    <row r="494" spans="1:8" ht="15.75">
      <c r="A494" s="78" t="s">
        <v>325</v>
      </c>
      <c r="B494" s="150" t="s">
        <v>139</v>
      </c>
      <c r="C494" s="50" t="s">
        <v>320</v>
      </c>
      <c r="D494" s="50" t="s">
        <v>320</v>
      </c>
      <c r="E494" s="50"/>
      <c r="F494" s="50"/>
      <c r="G494" s="77">
        <v>0</v>
      </c>
      <c r="H494" s="20"/>
    </row>
    <row r="495" spans="1:8" ht="15.75">
      <c r="A495" s="78" t="s">
        <v>326</v>
      </c>
      <c r="B495" s="150" t="s">
        <v>140</v>
      </c>
      <c r="C495" s="50" t="s">
        <v>320</v>
      </c>
      <c r="D495" s="50" t="s">
        <v>320</v>
      </c>
      <c r="E495" s="50"/>
      <c r="F495" s="50"/>
      <c r="G495" s="77">
        <v>0</v>
      </c>
      <c r="H495" s="20"/>
    </row>
    <row r="496" spans="1:8" ht="31.5">
      <c r="A496" s="87" t="s">
        <v>327</v>
      </c>
      <c r="B496" s="82" t="s">
        <v>313</v>
      </c>
      <c r="C496" s="51" t="s">
        <v>460</v>
      </c>
      <c r="D496" s="51" t="s">
        <v>460</v>
      </c>
      <c r="E496" s="51"/>
      <c r="F496" s="51"/>
      <c r="G496" s="77">
        <v>0</v>
      </c>
      <c r="H496" s="7"/>
    </row>
    <row r="497" spans="1:8" ht="63">
      <c r="A497" s="87" t="s">
        <v>328</v>
      </c>
      <c r="B497" s="150" t="s">
        <v>142</v>
      </c>
      <c r="C497" s="51" t="s">
        <v>320</v>
      </c>
      <c r="D497" s="51" t="s">
        <v>320</v>
      </c>
      <c r="E497" s="51"/>
      <c r="F497" s="51"/>
      <c r="G497" s="77">
        <v>0</v>
      </c>
      <c r="H497" s="7"/>
    </row>
    <row r="498" spans="1:8" ht="31.5">
      <c r="A498" s="87" t="s">
        <v>329</v>
      </c>
      <c r="B498" s="82" t="s">
        <v>144</v>
      </c>
      <c r="C498" s="51" t="s">
        <v>455</v>
      </c>
      <c r="D498" s="51" t="s">
        <v>455</v>
      </c>
      <c r="E498" s="51"/>
      <c r="F498" s="51"/>
      <c r="G498" s="77">
        <v>0</v>
      </c>
      <c r="H498" s="7"/>
    </row>
    <row r="499" spans="1:8" ht="31.5">
      <c r="A499" s="87" t="s">
        <v>330</v>
      </c>
      <c r="B499" s="82" t="s">
        <v>146</v>
      </c>
      <c r="C499" s="51" t="s">
        <v>455</v>
      </c>
      <c r="D499" s="51" t="s">
        <v>455</v>
      </c>
      <c r="E499" s="51"/>
      <c r="F499" s="51"/>
      <c r="G499" s="77">
        <v>0</v>
      </c>
      <c r="H499" s="7"/>
    </row>
    <row r="500" spans="1:8" ht="15.75">
      <c r="A500" s="87" t="s">
        <v>5</v>
      </c>
      <c r="B500" s="152" t="s">
        <v>131</v>
      </c>
      <c r="C500" s="51"/>
      <c r="D500" s="51"/>
      <c r="E500" s="51"/>
      <c r="F500" s="51"/>
      <c r="G500" s="77"/>
      <c r="H500" s="7"/>
    </row>
    <row r="501" spans="1:8" ht="15.75">
      <c r="A501" s="87" t="s">
        <v>331</v>
      </c>
      <c r="B501" s="82" t="s">
        <v>314</v>
      </c>
      <c r="C501" s="51" t="s">
        <v>454</v>
      </c>
      <c r="D501" s="51" t="s">
        <v>454</v>
      </c>
      <c r="E501" s="51"/>
      <c r="F501" s="51"/>
      <c r="G501" s="77">
        <v>0</v>
      </c>
      <c r="H501" s="7"/>
    </row>
    <row r="502" spans="1:8" ht="63">
      <c r="A502" s="87" t="s">
        <v>332</v>
      </c>
      <c r="B502" s="151" t="s">
        <v>148</v>
      </c>
      <c r="C502" s="51" t="s">
        <v>320</v>
      </c>
      <c r="D502" s="51" t="s">
        <v>320</v>
      </c>
      <c r="E502" s="51"/>
      <c r="F502" s="51"/>
      <c r="G502" s="77">
        <v>0</v>
      </c>
      <c r="H502" s="7"/>
    </row>
    <row r="503" spans="1:8" ht="31.5">
      <c r="A503" s="87" t="s">
        <v>333</v>
      </c>
      <c r="B503" s="151" t="s">
        <v>149</v>
      </c>
      <c r="C503" s="51" t="s">
        <v>320</v>
      </c>
      <c r="D503" s="51" t="s">
        <v>320</v>
      </c>
      <c r="E503" s="51"/>
      <c r="F503" s="51"/>
      <c r="G503" s="77">
        <v>0</v>
      </c>
      <c r="H503" s="7"/>
    </row>
    <row r="504" spans="1:8" ht="15.75" customHeight="1">
      <c r="A504" s="87" t="s">
        <v>60</v>
      </c>
      <c r="B504" s="152" t="s">
        <v>150</v>
      </c>
      <c r="C504" s="51"/>
      <c r="D504" s="51"/>
      <c r="E504" s="51"/>
      <c r="F504" s="51"/>
      <c r="G504" s="77"/>
      <c r="H504" s="7"/>
    </row>
    <row r="505" spans="1:8" ht="31.5">
      <c r="A505" s="87" t="s">
        <v>334</v>
      </c>
      <c r="B505" s="82" t="s">
        <v>315</v>
      </c>
      <c r="C505" s="51" t="s">
        <v>472</v>
      </c>
      <c r="D505" s="51" t="str">
        <f>C505</f>
        <v>октябрь  2018г</v>
      </c>
      <c r="E505" s="51"/>
      <c r="F505" s="51"/>
      <c r="G505" s="77">
        <v>0</v>
      </c>
      <c r="H505" s="7"/>
    </row>
    <row r="506" spans="1:8" ht="15.75">
      <c r="A506" s="87" t="s">
        <v>335</v>
      </c>
      <c r="B506" s="82" t="s">
        <v>152</v>
      </c>
      <c r="C506" s="51" t="s">
        <v>473</v>
      </c>
      <c r="D506" s="51" t="str">
        <f aca="true" t="shared" si="8" ref="D506:D514">C506</f>
        <v>ноябрь 2018г</v>
      </c>
      <c r="E506" s="51"/>
      <c r="F506" s="51"/>
      <c r="G506" s="77">
        <v>0</v>
      </c>
      <c r="H506" s="7"/>
    </row>
    <row r="507" spans="1:8" ht="31.5">
      <c r="A507" s="87" t="s">
        <v>336</v>
      </c>
      <c r="B507" s="82" t="s">
        <v>153</v>
      </c>
      <c r="C507" s="51" t="s">
        <v>474</v>
      </c>
      <c r="D507" s="51" t="str">
        <f t="shared" si="8"/>
        <v>ноябрь            2018 г.</v>
      </c>
      <c r="E507" s="51"/>
      <c r="F507" s="51"/>
      <c r="G507" s="77">
        <v>0</v>
      </c>
      <c r="H507" s="7"/>
    </row>
    <row r="508" spans="1:8" ht="31.5">
      <c r="A508" s="87" t="s">
        <v>337</v>
      </c>
      <c r="B508" s="82" t="s">
        <v>155</v>
      </c>
      <c r="C508" s="51" t="s">
        <v>475</v>
      </c>
      <c r="D508" s="51" t="str">
        <f t="shared" si="8"/>
        <v>ноябрь           2018 г.</v>
      </c>
      <c r="E508" s="51"/>
      <c r="F508" s="51"/>
      <c r="G508" s="77">
        <v>0</v>
      </c>
      <c r="H508" s="7"/>
    </row>
    <row r="509" spans="1:8" ht="31.5">
      <c r="A509" s="87" t="s">
        <v>338</v>
      </c>
      <c r="B509" s="82" t="s">
        <v>157</v>
      </c>
      <c r="C509" s="51" t="s">
        <v>476</v>
      </c>
      <c r="D509" s="51" t="str">
        <f t="shared" si="8"/>
        <v>ноябрь                 2018 г.</v>
      </c>
      <c r="E509" s="51"/>
      <c r="F509" s="51"/>
      <c r="G509" s="77">
        <v>0</v>
      </c>
      <c r="H509" s="7"/>
    </row>
    <row r="510" spans="1:8" ht="31.5">
      <c r="A510" s="87" t="s">
        <v>62</v>
      </c>
      <c r="B510" s="152" t="s">
        <v>136</v>
      </c>
      <c r="C510" s="51"/>
      <c r="D510" s="51">
        <f t="shared" si="8"/>
        <v>0</v>
      </c>
      <c r="E510" s="51"/>
      <c r="F510" s="51"/>
      <c r="G510" s="77"/>
      <c r="H510" s="7"/>
    </row>
    <row r="511" spans="1:8" ht="31.5">
      <c r="A511" s="87" t="s">
        <v>339</v>
      </c>
      <c r="B511" s="82" t="s">
        <v>137</v>
      </c>
      <c r="C511" s="51" t="s">
        <v>473</v>
      </c>
      <c r="D511" s="51" t="str">
        <f t="shared" si="8"/>
        <v>ноябрь 2018г</v>
      </c>
      <c r="E511" s="51"/>
      <c r="F511" s="51"/>
      <c r="G511" s="77">
        <v>0</v>
      </c>
      <c r="H511" s="7"/>
    </row>
    <row r="512" spans="1:8" ht="63">
      <c r="A512" s="87" t="s">
        <v>340</v>
      </c>
      <c r="B512" s="151" t="s">
        <v>159</v>
      </c>
      <c r="C512" s="51" t="s">
        <v>320</v>
      </c>
      <c r="D512" s="51" t="str">
        <f t="shared" si="8"/>
        <v>-</v>
      </c>
      <c r="E512" s="51"/>
      <c r="F512" s="51"/>
      <c r="G512" s="77">
        <v>0</v>
      </c>
      <c r="H512" s="7"/>
    </row>
    <row r="513" spans="1:8" ht="31.5">
      <c r="A513" s="87" t="s">
        <v>341</v>
      </c>
      <c r="B513" s="82" t="s">
        <v>316</v>
      </c>
      <c r="C513" s="51" t="s">
        <v>477</v>
      </c>
      <c r="D513" s="51" t="str">
        <f t="shared" si="8"/>
        <v>декабрь 2018г</v>
      </c>
      <c r="E513" s="51"/>
      <c r="F513" s="51"/>
      <c r="G513" s="77">
        <v>0</v>
      </c>
      <c r="H513" s="7"/>
    </row>
    <row r="514" spans="1:8" ht="32.25" thickBot="1">
      <c r="A514" s="88" t="s">
        <v>342</v>
      </c>
      <c r="B514" s="90" t="s">
        <v>317</v>
      </c>
      <c r="C514" s="51" t="s">
        <v>477</v>
      </c>
      <c r="D514" s="51" t="str">
        <f t="shared" si="8"/>
        <v>декабрь 2018г</v>
      </c>
      <c r="E514" s="52"/>
      <c r="F514" s="52"/>
      <c r="G514" s="91">
        <v>0</v>
      </c>
      <c r="H514" s="24"/>
    </row>
    <row r="515" spans="1:8" ht="15.75">
      <c r="A515" s="262"/>
      <c r="B515" s="262"/>
      <c r="C515" s="263"/>
      <c r="D515" s="263"/>
      <c r="E515" s="262"/>
      <c r="F515" s="262"/>
      <c r="G515" s="262"/>
      <c r="H515" s="262"/>
    </row>
    <row r="516" spans="1:8" ht="15.75">
      <c r="A516" s="972" t="s">
        <v>308</v>
      </c>
      <c r="B516" s="972"/>
      <c r="C516" s="972"/>
      <c r="D516" s="972"/>
      <c r="E516" s="972"/>
      <c r="F516" s="972"/>
      <c r="G516" s="972"/>
      <c r="H516" s="972"/>
    </row>
    <row r="517" spans="1:8" ht="15.75">
      <c r="A517" s="262"/>
      <c r="B517" s="262"/>
      <c r="C517" s="263"/>
      <c r="D517" s="263"/>
      <c r="E517" s="262"/>
      <c r="F517" s="262"/>
      <c r="G517" s="262"/>
      <c r="H517" s="262"/>
    </row>
    <row r="519" spans="1:8" ht="15.75">
      <c r="A519" s="265"/>
      <c r="B519" s="229"/>
      <c r="C519" s="264"/>
      <c r="D519" s="264"/>
      <c r="E519" s="229"/>
      <c r="F519" s="229"/>
      <c r="G519" s="229"/>
      <c r="H519" s="229"/>
    </row>
    <row r="520" ht="15.75">
      <c r="H520" s="66" t="s">
        <v>280</v>
      </c>
    </row>
    <row r="521" ht="15.75">
      <c r="H521" s="66" t="s">
        <v>221</v>
      </c>
    </row>
    <row r="522" ht="15.75">
      <c r="H522" s="66" t="s">
        <v>389</v>
      </c>
    </row>
    <row r="523" ht="15.75">
      <c r="H523" s="66"/>
    </row>
    <row r="524" spans="1:8" ht="15.75">
      <c r="A524" s="973" t="s">
        <v>493</v>
      </c>
      <c r="B524" s="973"/>
      <c r="C524" s="973"/>
      <c r="D524" s="973"/>
      <c r="E524" s="973"/>
      <c r="F524" s="973"/>
      <c r="G524" s="973"/>
      <c r="H524" s="973"/>
    </row>
    <row r="525" spans="1:8" ht="15.75">
      <c r="A525" s="83"/>
      <c r="B525" s="48"/>
      <c r="C525" s="48"/>
      <c r="D525" s="48"/>
      <c r="E525" s="48"/>
      <c r="F525" s="48"/>
      <c r="G525" s="48"/>
      <c r="H525" s="48"/>
    </row>
    <row r="526" ht="15.75">
      <c r="H526" s="66" t="s">
        <v>222</v>
      </c>
    </row>
    <row r="527" spans="8:256" ht="15.75" customHeight="1">
      <c r="H527" s="66" t="s">
        <v>495</v>
      </c>
      <c r="K527" s="94"/>
      <c r="L527" s="94"/>
      <c r="M527" s="94"/>
      <c r="N527" s="94"/>
      <c r="O527" s="94"/>
      <c r="P527" s="94"/>
      <c r="Q527" s="972" t="s">
        <v>308</v>
      </c>
      <c r="R527" s="972"/>
      <c r="S527" s="972"/>
      <c r="T527" s="972"/>
      <c r="U527" s="972"/>
      <c r="V527" s="972"/>
      <c r="W527" s="972"/>
      <c r="X527" s="972"/>
      <c r="Y527" s="972" t="s">
        <v>308</v>
      </c>
      <c r="Z527" s="972"/>
      <c r="AA527" s="972"/>
      <c r="AB527" s="972"/>
      <c r="AC527" s="972"/>
      <c r="AD527" s="972"/>
      <c r="AE527" s="972"/>
      <c r="AF527" s="972"/>
      <c r="AG527" s="972" t="s">
        <v>308</v>
      </c>
      <c r="AH527" s="972"/>
      <c r="AI527" s="972"/>
      <c r="AJ527" s="972"/>
      <c r="AK527" s="972"/>
      <c r="AL527" s="972"/>
      <c r="AM527" s="972"/>
      <c r="AN527" s="972"/>
      <c r="AO527" s="972" t="s">
        <v>308</v>
      </c>
      <c r="AP527" s="972"/>
      <c r="AQ527" s="972"/>
      <c r="AR527" s="972"/>
      <c r="AS527" s="972"/>
      <c r="AT527" s="972"/>
      <c r="AU527" s="972"/>
      <c r="AV527" s="972"/>
      <c r="AW527" s="972" t="s">
        <v>308</v>
      </c>
      <c r="AX527" s="972"/>
      <c r="AY527" s="972"/>
      <c r="AZ527" s="972"/>
      <c r="BA527" s="972"/>
      <c r="BB527" s="972"/>
      <c r="BC527" s="972"/>
      <c r="BD527" s="972"/>
      <c r="BE527" s="972" t="s">
        <v>308</v>
      </c>
      <c r="BF527" s="972"/>
      <c r="BG527" s="972"/>
      <c r="BH527" s="972"/>
      <c r="BI527" s="972"/>
      <c r="BJ527" s="972"/>
      <c r="BK527" s="972"/>
      <c r="BL527" s="972"/>
      <c r="BM527" s="972" t="s">
        <v>308</v>
      </c>
      <c r="BN527" s="972"/>
      <c r="BO527" s="972"/>
      <c r="BP527" s="972"/>
      <c r="BQ527" s="972"/>
      <c r="BR527" s="972"/>
      <c r="BS527" s="972"/>
      <c r="BT527" s="972"/>
      <c r="BU527" s="972" t="s">
        <v>308</v>
      </c>
      <c r="BV527" s="972"/>
      <c r="BW527" s="972"/>
      <c r="BX527" s="972"/>
      <c r="BY527" s="972"/>
      <c r="BZ527" s="972"/>
      <c r="CA527" s="972"/>
      <c r="CB527" s="972"/>
      <c r="CC527" s="972" t="s">
        <v>308</v>
      </c>
      <c r="CD527" s="972"/>
      <c r="CE527" s="972"/>
      <c r="CF527" s="972"/>
      <c r="CG527" s="972"/>
      <c r="CH527" s="972"/>
      <c r="CI527" s="972"/>
      <c r="CJ527" s="972"/>
      <c r="CK527" s="972" t="s">
        <v>308</v>
      </c>
      <c r="CL527" s="972"/>
      <c r="CM527" s="972"/>
      <c r="CN527" s="972"/>
      <c r="CO527" s="972"/>
      <c r="CP527" s="972"/>
      <c r="CQ527" s="972"/>
      <c r="CR527" s="972"/>
      <c r="CS527" s="972" t="s">
        <v>308</v>
      </c>
      <c r="CT527" s="972"/>
      <c r="CU527" s="972"/>
      <c r="CV527" s="972"/>
      <c r="CW527" s="972"/>
      <c r="CX527" s="972"/>
      <c r="CY527" s="972"/>
      <c r="CZ527" s="972"/>
      <c r="DA527" s="972" t="s">
        <v>308</v>
      </c>
      <c r="DB527" s="972"/>
      <c r="DC527" s="972"/>
      <c r="DD527" s="972"/>
      <c r="DE527" s="972"/>
      <c r="DF527" s="972"/>
      <c r="DG527" s="972"/>
      <c r="DH527" s="972"/>
      <c r="DI527" s="972" t="s">
        <v>308</v>
      </c>
      <c r="DJ527" s="972"/>
      <c r="DK527" s="972"/>
      <c r="DL527" s="972"/>
      <c r="DM527" s="972"/>
      <c r="DN527" s="972"/>
      <c r="DO527" s="972"/>
      <c r="DP527" s="972"/>
      <c r="DQ527" s="972" t="s">
        <v>308</v>
      </c>
      <c r="DR527" s="972"/>
      <c r="DS527" s="972"/>
      <c r="DT527" s="972"/>
      <c r="DU527" s="972"/>
      <c r="DV527" s="972"/>
      <c r="DW527" s="972"/>
      <c r="DX527" s="972"/>
      <c r="DY527" s="972" t="s">
        <v>308</v>
      </c>
      <c r="DZ527" s="972"/>
      <c r="EA527" s="972"/>
      <c r="EB527" s="972"/>
      <c r="EC527" s="972"/>
      <c r="ED527" s="972"/>
      <c r="EE527" s="972"/>
      <c r="EF527" s="972"/>
      <c r="EG527" s="972" t="s">
        <v>308</v>
      </c>
      <c r="EH527" s="972"/>
      <c r="EI527" s="972"/>
      <c r="EJ527" s="972"/>
      <c r="EK527" s="972"/>
      <c r="EL527" s="972"/>
      <c r="EM527" s="972"/>
      <c r="EN527" s="972"/>
      <c r="EO527" s="972" t="s">
        <v>308</v>
      </c>
      <c r="EP527" s="972"/>
      <c r="EQ527" s="972"/>
      <c r="ER527" s="972"/>
      <c r="ES527" s="972"/>
      <c r="ET527" s="972"/>
      <c r="EU527" s="972"/>
      <c r="EV527" s="972"/>
      <c r="EW527" s="972" t="s">
        <v>308</v>
      </c>
      <c r="EX527" s="972"/>
      <c r="EY527" s="972"/>
      <c r="EZ527" s="972"/>
      <c r="FA527" s="972"/>
      <c r="FB527" s="972"/>
      <c r="FC527" s="972"/>
      <c r="FD527" s="972"/>
      <c r="FE527" s="972" t="s">
        <v>308</v>
      </c>
      <c r="FF527" s="972"/>
      <c r="FG527" s="972"/>
      <c r="FH527" s="972"/>
      <c r="FI527" s="972"/>
      <c r="FJ527" s="972"/>
      <c r="FK527" s="972"/>
      <c r="FL527" s="972"/>
      <c r="FM527" s="972" t="s">
        <v>308</v>
      </c>
      <c r="FN527" s="972"/>
      <c r="FO527" s="972"/>
      <c r="FP527" s="972"/>
      <c r="FQ527" s="972"/>
      <c r="FR527" s="972"/>
      <c r="FS527" s="972"/>
      <c r="FT527" s="972"/>
      <c r="FU527" s="972" t="s">
        <v>308</v>
      </c>
      <c r="FV527" s="972"/>
      <c r="FW527" s="972"/>
      <c r="FX527" s="972"/>
      <c r="FY527" s="972"/>
      <c r="FZ527" s="972"/>
      <c r="GA527" s="972"/>
      <c r="GB527" s="972"/>
      <c r="GC527" s="972" t="s">
        <v>308</v>
      </c>
      <c r="GD527" s="972"/>
      <c r="GE527" s="972"/>
      <c r="GF527" s="972"/>
      <c r="GG527" s="972"/>
      <c r="GH527" s="972"/>
      <c r="GI527" s="972"/>
      <c r="GJ527" s="972"/>
      <c r="GK527" s="972" t="s">
        <v>308</v>
      </c>
      <c r="GL527" s="972"/>
      <c r="GM527" s="972"/>
      <c r="GN527" s="972"/>
      <c r="GO527" s="972"/>
      <c r="GP527" s="972"/>
      <c r="GQ527" s="972"/>
      <c r="GR527" s="972"/>
      <c r="GS527" s="972" t="s">
        <v>308</v>
      </c>
      <c r="GT527" s="972"/>
      <c r="GU527" s="972"/>
      <c r="GV527" s="972"/>
      <c r="GW527" s="972"/>
      <c r="GX527" s="972"/>
      <c r="GY527" s="972"/>
      <c r="GZ527" s="972"/>
      <c r="HA527" s="972" t="s">
        <v>308</v>
      </c>
      <c r="HB527" s="972"/>
      <c r="HC527" s="972"/>
      <c r="HD527" s="972"/>
      <c r="HE527" s="972"/>
      <c r="HF527" s="972"/>
      <c r="HG527" s="972"/>
      <c r="HH527" s="972"/>
      <c r="HI527" s="972" t="s">
        <v>308</v>
      </c>
      <c r="HJ527" s="972"/>
      <c r="HK527" s="972"/>
      <c r="HL527" s="972"/>
      <c r="HM527" s="972"/>
      <c r="HN527" s="972"/>
      <c r="HO527" s="972"/>
      <c r="HP527" s="972"/>
      <c r="HQ527" s="972" t="s">
        <v>308</v>
      </c>
      <c r="HR527" s="972"/>
      <c r="HS527" s="972"/>
      <c r="HT527" s="972"/>
      <c r="HU527" s="972"/>
      <c r="HV527" s="972"/>
      <c r="HW527" s="972"/>
      <c r="HX527" s="972"/>
      <c r="HY527" s="972" t="s">
        <v>308</v>
      </c>
      <c r="HZ527" s="972"/>
      <c r="IA527" s="972"/>
      <c r="IB527" s="972"/>
      <c r="IC527" s="972"/>
      <c r="ID527" s="972"/>
      <c r="IE527" s="972"/>
      <c r="IF527" s="972"/>
      <c r="IG527" s="972" t="s">
        <v>308</v>
      </c>
      <c r="IH527" s="972"/>
      <c r="II527" s="972"/>
      <c r="IJ527" s="972"/>
      <c r="IK527" s="972"/>
      <c r="IL527" s="972"/>
      <c r="IM527" s="972"/>
      <c r="IN527" s="972"/>
      <c r="IO527" s="972" t="s">
        <v>308</v>
      </c>
      <c r="IP527" s="972"/>
      <c r="IQ527" s="972"/>
      <c r="IR527" s="972"/>
      <c r="IS527" s="972"/>
      <c r="IT527" s="972"/>
      <c r="IU527" s="972"/>
      <c r="IV527" s="972"/>
    </row>
    <row r="528" ht="15.75">
      <c r="H528" s="66"/>
    </row>
    <row r="529" spans="2:8" ht="15.75">
      <c r="B529" s="12" t="s">
        <v>657</v>
      </c>
      <c r="H529" s="139" t="s">
        <v>484</v>
      </c>
    </row>
    <row r="530" ht="15.75">
      <c r="H530" s="66" t="s">
        <v>644</v>
      </c>
    </row>
    <row r="531" ht="15.75">
      <c r="H531" s="66" t="s">
        <v>223</v>
      </c>
    </row>
    <row r="533" ht="15.75">
      <c r="A533" s="85"/>
    </row>
    <row r="534" spans="1:8" ht="15.75">
      <c r="A534" s="974" t="str">
        <f>'Формат ФСТ'!B24</f>
        <v>Строительство линии 712 А ТП-310-КТП-1160 взамен выбывающих основных фондов, по адресу: пос. Образцово</v>
      </c>
      <c r="B534" s="974"/>
      <c r="C534" s="974"/>
      <c r="D534" s="974"/>
      <c r="E534" s="974"/>
      <c r="F534" s="974"/>
      <c r="G534" s="974"/>
      <c r="H534" s="974"/>
    </row>
    <row r="535" ht="15.75" customHeight="1"/>
    <row r="536" spans="1:8" ht="15.75">
      <c r="A536" s="975" t="s">
        <v>645</v>
      </c>
      <c r="B536" s="965"/>
      <c r="C536" s="965"/>
      <c r="D536" s="965"/>
      <c r="E536" s="965"/>
      <c r="F536" s="965"/>
      <c r="G536" s="965"/>
      <c r="H536" s="965"/>
    </row>
    <row r="537" spans="1:8" ht="16.5" thickBot="1">
      <c r="A537" s="86"/>
      <c r="B537" s="54"/>
      <c r="C537" s="179"/>
      <c r="D537" s="179"/>
      <c r="E537" s="149"/>
      <c r="F537" s="149"/>
      <c r="G537" s="149"/>
      <c r="H537" s="149"/>
    </row>
    <row r="538" spans="1:8" ht="15.75" customHeight="1">
      <c r="A538" s="976" t="s">
        <v>1</v>
      </c>
      <c r="B538" s="860" t="s">
        <v>307</v>
      </c>
      <c r="C538" s="860" t="s">
        <v>195</v>
      </c>
      <c r="D538" s="860"/>
      <c r="E538" s="860"/>
      <c r="F538" s="860"/>
      <c r="G538" s="978" t="s">
        <v>125</v>
      </c>
      <c r="H538" s="980" t="s">
        <v>126</v>
      </c>
    </row>
    <row r="539" spans="1:8" ht="15.75" customHeight="1">
      <c r="A539" s="977"/>
      <c r="B539" s="861"/>
      <c r="C539" s="861"/>
      <c r="D539" s="861"/>
      <c r="E539" s="861"/>
      <c r="F539" s="861"/>
      <c r="G539" s="979"/>
      <c r="H539" s="981"/>
    </row>
    <row r="540" spans="1:8" ht="15.75" customHeight="1">
      <c r="A540" s="977"/>
      <c r="B540" s="861"/>
      <c r="C540" s="50" t="s">
        <v>127</v>
      </c>
      <c r="D540" s="50" t="s">
        <v>128</v>
      </c>
      <c r="E540" s="50" t="s">
        <v>127</v>
      </c>
      <c r="F540" s="50" t="s">
        <v>128</v>
      </c>
      <c r="G540" s="979"/>
      <c r="H540" s="981"/>
    </row>
    <row r="541" spans="1:8" ht="15.75" customHeight="1">
      <c r="A541" s="78">
        <v>1</v>
      </c>
      <c r="B541" s="19">
        <v>2</v>
      </c>
      <c r="C541" s="50">
        <v>3</v>
      </c>
      <c r="D541" s="50">
        <v>4</v>
      </c>
      <c r="E541" s="50"/>
      <c r="F541" s="50"/>
      <c r="G541" s="62">
        <v>5</v>
      </c>
      <c r="H541" s="20">
        <v>6</v>
      </c>
    </row>
    <row r="542" spans="1:8" ht="15.75" customHeight="1">
      <c r="A542" s="87"/>
      <c r="B542" s="19"/>
      <c r="C542" s="51"/>
      <c r="D542" s="51"/>
      <c r="E542" s="51"/>
      <c r="F542" s="51"/>
      <c r="G542" s="51"/>
      <c r="H542" s="7"/>
    </row>
    <row r="543" spans="1:8" ht="15.75" customHeight="1">
      <c r="A543" s="78">
        <v>1</v>
      </c>
      <c r="B543" s="152" t="s">
        <v>138</v>
      </c>
      <c r="C543" s="50" t="s">
        <v>320</v>
      </c>
      <c r="D543" s="50" t="s">
        <v>320</v>
      </c>
      <c r="E543" s="50"/>
      <c r="F543" s="50"/>
      <c r="G543" s="77"/>
      <c r="H543" s="20"/>
    </row>
    <row r="544" spans="1:8" ht="15.75" customHeight="1">
      <c r="A544" s="78" t="s">
        <v>325</v>
      </c>
      <c r="B544" s="150" t="s">
        <v>139</v>
      </c>
      <c r="C544" s="50" t="s">
        <v>320</v>
      </c>
      <c r="D544" s="50" t="s">
        <v>320</v>
      </c>
      <c r="E544" s="50"/>
      <c r="F544" s="50"/>
      <c r="G544" s="77">
        <v>0</v>
      </c>
      <c r="H544" s="20"/>
    </row>
    <row r="545" spans="1:8" ht="15.75" customHeight="1">
      <c r="A545" s="78" t="s">
        <v>326</v>
      </c>
      <c r="B545" s="150" t="s">
        <v>140</v>
      </c>
      <c r="C545" s="50" t="s">
        <v>320</v>
      </c>
      <c r="D545" s="50" t="s">
        <v>320</v>
      </c>
      <c r="E545" s="50"/>
      <c r="F545" s="50"/>
      <c r="G545" s="77">
        <v>0</v>
      </c>
      <c r="H545" s="20"/>
    </row>
    <row r="546" spans="1:8" ht="31.5" customHeight="1">
      <c r="A546" s="87" t="s">
        <v>327</v>
      </c>
      <c r="B546" s="82" t="s">
        <v>313</v>
      </c>
      <c r="C546" s="51" t="s">
        <v>460</v>
      </c>
      <c r="D546" s="51" t="s">
        <v>460</v>
      </c>
      <c r="E546" s="51"/>
      <c r="F546" s="51"/>
      <c r="G546" s="77">
        <v>0</v>
      </c>
      <c r="H546" s="7"/>
    </row>
    <row r="547" spans="1:8" ht="15.75" customHeight="1">
      <c r="A547" s="87" t="s">
        <v>328</v>
      </c>
      <c r="B547" s="150" t="s">
        <v>142</v>
      </c>
      <c r="C547" s="51" t="s">
        <v>320</v>
      </c>
      <c r="D547" s="51" t="s">
        <v>320</v>
      </c>
      <c r="E547" s="51"/>
      <c r="F547" s="51"/>
      <c r="G547" s="77">
        <v>0</v>
      </c>
      <c r="H547" s="7"/>
    </row>
    <row r="548" spans="1:8" ht="39.75" customHeight="1">
      <c r="A548" s="87" t="s">
        <v>329</v>
      </c>
      <c r="B548" s="82" t="s">
        <v>144</v>
      </c>
      <c r="C548" s="51" t="s">
        <v>455</v>
      </c>
      <c r="D548" s="51" t="s">
        <v>455</v>
      </c>
      <c r="E548" s="51"/>
      <c r="F548" s="51"/>
      <c r="G548" s="77">
        <v>0</v>
      </c>
      <c r="H548" s="7"/>
    </row>
    <row r="549" spans="1:8" ht="39" customHeight="1">
      <c r="A549" s="87" t="s">
        <v>330</v>
      </c>
      <c r="B549" s="82" t="s">
        <v>146</v>
      </c>
      <c r="C549" s="51" t="s">
        <v>455</v>
      </c>
      <c r="D549" s="51" t="s">
        <v>455</v>
      </c>
      <c r="E549" s="51"/>
      <c r="F549" s="51"/>
      <c r="G549" s="77">
        <v>0</v>
      </c>
      <c r="H549" s="7"/>
    </row>
    <row r="550" spans="1:8" ht="15.75" customHeight="1">
      <c r="A550" s="87" t="s">
        <v>5</v>
      </c>
      <c r="B550" s="152" t="s">
        <v>131</v>
      </c>
      <c r="C550" s="51"/>
      <c r="D550" s="51"/>
      <c r="E550" s="51"/>
      <c r="F550" s="51"/>
      <c r="G550" s="77"/>
      <c r="H550" s="7"/>
    </row>
    <row r="551" spans="1:8" ht="15.75">
      <c r="A551" s="87" t="s">
        <v>331</v>
      </c>
      <c r="B551" s="82" t="s">
        <v>314</v>
      </c>
      <c r="C551" s="51" t="s">
        <v>454</v>
      </c>
      <c r="D551" s="51" t="s">
        <v>454</v>
      </c>
      <c r="E551" s="51"/>
      <c r="F551" s="51"/>
      <c r="G551" s="77">
        <v>0</v>
      </c>
      <c r="H551" s="7"/>
    </row>
    <row r="552" spans="1:8" ht="63">
      <c r="A552" s="87" t="s">
        <v>332</v>
      </c>
      <c r="B552" s="151" t="s">
        <v>148</v>
      </c>
      <c r="C552" s="51" t="s">
        <v>320</v>
      </c>
      <c r="D552" s="51" t="s">
        <v>320</v>
      </c>
      <c r="E552" s="51"/>
      <c r="F552" s="51"/>
      <c r="G552" s="77">
        <v>0</v>
      </c>
      <c r="H552" s="7"/>
    </row>
    <row r="553" spans="1:8" ht="31.5">
      <c r="A553" s="87" t="s">
        <v>333</v>
      </c>
      <c r="B553" s="151" t="s">
        <v>149</v>
      </c>
      <c r="C553" s="51" t="s">
        <v>320</v>
      </c>
      <c r="D553" s="51" t="s">
        <v>320</v>
      </c>
      <c r="E553" s="51"/>
      <c r="F553" s="51"/>
      <c r="G553" s="77">
        <v>0</v>
      </c>
      <c r="H553" s="7"/>
    </row>
    <row r="554" spans="1:8" ht="15.75" customHeight="1">
      <c r="A554" s="87" t="s">
        <v>60</v>
      </c>
      <c r="B554" s="152" t="s">
        <v>150</v>
      </c>
      <c r="C554" s="51"/>
      <c r="D554" s="51"/>
      <c r="E554" s="51"/>
      <c r="F554" s="51"/>
      <c r="G554" s="77"/>
      <c r="H554" s="7"/>
    </row>
    <row r="555" spans="1:8" ht="31.5">
      <c r="A555" s="87" t="s">
        <v>334</v>
      </c>
      <c r="B555" s="82" t="s">
        <v>315</v>
      </c>
      <c r="C555" s="51" t="s">
        <v>472</v>
      </c>
      <c r="D555" s="51" t="str">
        <f>C555</f>
        <v>октябрь  2018г</v>
      </c>
      <c r="E555" s="51"/>
      <c r="F555" s="51"/>
      <c r="G555" s="77">
        <v>0</v>
      </c>
      <c r="H555" s="7"/>
    </row>
    <row r="556" spans="1:8" ht="15.75">
      <c r="A556" s="87" t="s">
        <v>335</v>
      </c>
      <c r="B556" s="82" t="s">
        <v>152</v>
      </c>
      <c r="C556" s="51" t="s">
        <v>473</v>
      </c>
      <c r="D556" s="51" t="str">
        <f aca="true" t="shared" si="9" ref="D556:D564">C556</f>
        <v>ноябрь 2018г</v>
      </c>
      <c r="E556" s="51"/>
      <c r="F556" s="51"/>
      <c r="G556" s="77">
        <v>0</v>
      </c>
      <c r="H556" s="7"/>
    </row>
    <row r="557" spans="1:8" ht="31.5">
      <c r="A557" s="87" t="s">
        <v>336</v>
      </c>
      <c r="B557" s="82" t="s">
        <v>153</v>
      </c>
      <c r="C557" s="51" t="s">
        <v>474</v>
      </c>
      <c r="D557" s="51" t="str">
        <f t="shared" si="9"/>
        <v>ноябрь            2018 г.</v>
      </c>
      <c r="E557" s="51"/>
      <c r="F557" s="51"/>
      <c r="G557" s="77">
        <v>0</v>
      </c>
      <c r="H557" s="7"/>
    </row>
    <row r="558" spans="1:8" ht="31.5">
      <c r="A558" s="87" t="s">
        <v>337</v>
      </c>
      <c r="B558" s="82" t="s">
        <v>155</v>
      </c>
      <c r="C558" s="51" t="s">
        <v>475</v>
      </c>
      <c r="D558" s="51" t="str">
        <f t="shared" si="9"/>
        <v>ноябрь           2018 г.</v>
      </c>
      <c r="E558" s="51"/>
      <c r="F558" s="51"/>
      <c r="G558" s="77">
        <v>0</v>
      </c>
      <c r="H558" s="7"/>
    </row>
    <row r="559" spans="1:8" ht="31.5">
      <c r="A559" s="87" t="s">
        <v>338</v>
      </c>
      <c r="B559" s="82" t="s">
        <v>157</v>
      </c>
      <c r="C559" s="51" t="s">
        <v>476</v>
      </c>
      <c r="D559" s="51" t="str">
        <f t="shared" si="9"/>
        <v>ноябрь                 2018 г.</v>
      </c>
      <c r="E559" s="51"/>
      <c r="F559" s="51"/>
      <c r="G559" s="77">
        <v>0</v>
      </c>
      <c r="H559" s="7"/>
    </row>
    <row r="560" spans="1:8" ht="31.5">
      <c r="A560" s="87" t="s">
        <v>62</v>
      </c>
      <c r="B560" s="152" t="s">
        <v>136</v>
      </c>
      <c r="C560" s="51"/>
      <c r="D560" s="51">
        <f t="shared" si="9"/>
        <v>0</v>
      </c>
      <c r="E560" s="51"/>
      <c r="F560" s="51"/>
      <c r="G560" s="77"/>
      <c r="H560" s="7"/>
    </row>
    <row r="561" spans="1:8" ht="31.5">
      <c r="A561" s="87" t="s">
        <v>339</v>
      </c>
      <c r="B561" s="82" t="s">
        <v>137</v>
      </c>
      <c r="C561" s="51" t="s">
        <v>473</v>
      </c>
      <c r="D561" s="51" t="str">
        <f t="shared" si="9"/>
        <v>ноябрь 2018г</v>
      </c>
      <c r="E561" s="51"/>
      <c r="F561" s="51"/>
      <c r="G561" s="77">
        <v>0</v>
      </c>
      <c r="H561" s="7"/>
    </row>
    <row r="562" spans="1:8" ht="63">
      <c r="A562" s="87" t="s">
        <v>340</v>
      </c>
      <c r="B562" s="151" t="s">
        <v>159</v>
      </c>
      <c r="C562" s="51" t="s">
        <v>320</v>
      </c>
      <c r="D562" s="51" t="str">
        <f t="shared" si="9"/>
        <v>-</v>
      </c>
      <c r="E562" s="51"/>
      <c r="F562" s="51"/>
      <c r="G562" s="77">
        <v>0</v>
      </c>
      <c r="H562" s="7"/>
    </row>
    <row r="563" spans="1:8" ht="31.5">
      <c r="A563" s="87" t="s">
        <v>341</v>
      </c>
      <c r="B563" s="82" t="s">
        <v>316</v>
      </c>
      <c r="C563" s="51" t="s">
        <v>477</v>
      </c>
      <c r="D563" s="51" t="str">
        <f t="shared" si="9"/>
        <v>декабрь 2018г</v>
      </c>
      <c r="E563" s="51"/>
      <c r="F563" s="51"/>
      <c r="G563" s="77">
        <v>0</v>
      </c>
      <c r="H563" s="7"/>
    </row>
    <row r="564" spans="1:8" ht="39.75" customHeight="1" thickBot="1">
      <c r="A564" s="88" t="s">
        <v>342</v>
      </c>
      <c r="B564" s="90" t="s">
        <v>317</v>
      </c>
      <c r="C564" s="51" t="s">
        <v>477</v>
      </c>
      <c r="D564" s="51" t="str">
        <f t="shared" si="9"/>
        <v>декабрь 2018г</v>
      </c>
      <c r="E564" s="52"/>
      <c r="F564" s="52"/>
      <c r="G564" s="91">
        <v>0</v>
      </c>
      <c r="H564" s="24"/>
    </row>
    <row r="565" spans="1:8" ht="15.75">
      <c r="A565" s="262"/>
      <c r="B565" s="262"/>
      <c r="C565" s="263"/>
      <c r="D565" s="263"/>
      <c r="E565" s="262"/>
      <c r="F565" s="262"/>
      <c r="G565" s="262"/>
      <c r="H565" s="262"/>
    </row>
    <row r="566" spans="1:8" ht="36" customHeight="1">
      <c r="A566" s="972" t="s">
        <v>308</v>
      </c>
      <c r="B566" s="972"/>
      <c r="C566" s="972"/>
      <c r="D566" s="972"/>
      <c r="E566" s="972"/>
      <c r="F566" s="972"/>
      <c r="G566" s="972"/>
      <c r="H566" s="972"/>
    </row>
    <row r="567" spans="1:8" ht="15.75">
      <c r="A567" s="262"/>
      <c r="B567" s="262"/>
      <c r="C567" s="263"/>
      <c r="D567" s="263"/>
      <c r="E567" s="262"/>
      <c r="F567" s="262"/>
      <c r="G567" s="262"/>
      <c r="H567" s="262"/>
    </row>
    <row r="568" ht="39" customHeight="1"/>
    <row r="569" spans="1:8" ht="15.75">
      <c r="A569" s="265"/>
      <c r="B569" s="229"/>
      <c r="C569" s="264"/>
      <c r="D569" s="264"/>
      <c r="E569" s="229"/>
      <c r="F569" s="229"/>
      <c r="G569" s="229"/>
      <c r="H569" s="229"/>
    </row>
    <row r="570" ht="15.75">
      <c r="H570" s="66" t="s">
        <v>280</v>
      </c>
    </row>
    <row r="571" ht="15.75">
      <c r="H571" s="66" t="s">
        <v>221</v>
      </c>
    </row>
    <row r="572" ht="31.5" customHeight="1">
      <c r="H572" s="66" t="s">
        <v>389</v>
      </c>
    </row>
    <row r="573" ht="15.75">
      <c r="H573" s="66"/>
    </row>
    <row r="574" spans="1:8" ht="15.75">
      <c r="A574" s="973" t="s">
        <v>493</v>
      </c>
      <c r="B574" s="973"/>
      <c r="C574" s="973"/>
      <c r="D574" s="973"/>
      <c r="E574" s="973"/>
      <c r="F574" s="973"/>
      <c r="G574" s="973"/>
      <c r="H574" s="973"/>
    </row>
    <row r="575" spans="1:8" ht="15.75">
      <c r="A575" s="83"/>
      <c r="B575" s="48"/>
      <c r="C575" s="48"/>
      <c r="D575" s="48"/>
      <c r="E575" s="48"/>
      <c r="F575" s="48"/>
      <c r="G575" s="48"/>
      <c r="H575" s="48"/>
    </row>
    <row r="576" ht="15.75">
      <c r="H576" s="66" t="s">
        <v>222</v>
      </c>
    </row>
    <row r="577" ht="15.75" customHeight="1">
      <c r="H577" s="66" t="s">
        <v>495</v>
      </c>
    </row>
    <row r="578" ht="15.75">
      <c r="H578" s="66"/>
    </row>
    <row r="579" spans="2:8" ht="15.75">
      <c r="B579" s="12" t="s">
        <v>658</v>
      </c>
      <c r="H579" s="139" t="s">
        <v>484</v>
      </c>
    </row>
    <row r="580" ht="15.75">
      <c r="H580" s="66" t="s">
        <v>644</v>
      </c>
    </row>
    <row r="581" ht="15.75" customHeight="1">
      <c r="H581" s="66" t="s">
        <v>223</v>
      </c>
    </row>
    <row r="583" ht="15.75">
      <c r="A583" s="85"/>
    </row>
    <row r="584" spans="1:8" ht="15.75" customHeight="1">
      <c r="A584" s="974" t="str">
        <f>'Формат ФСТ'!B25</f>
        <v>Замена оборудования РУ-6кВ ТП-330, по адресу: мкр. Болшево ул. Московская</v>
      </c>
      <c r="B584" s="974"/>
      <c r="C584" s="974"/>
      <c r="D584" s="974"/>
      <c r="E584" s="974"/>
      <c r="F584" s="974"/>
      <c r="G584" s="974"/>
      <c r="H584" s="974"/>
    </row>
    <row r="585" ht="29.25" customHeight="1"/>
    <row r="586" spans="1:8" ht="15.75">
      <c r="A586" s="975" t="s">
        <v>645</v>
      </c>
      <c r="B586" s="965"/>
      <c r="C586" s="965"/>
      <c r="D586" s="965"/>
      <c r="E586" s="965"/>
      <c r="F586" s="965"/>
      <c r="G586" s="965"/>
      <c r="H586" s="965"/>
    </row>
    <row r="587" spans="1:8" ht="16.5" thickBot="1">
      <c r="A587" s="86"/>
      <c r="B587" s="54"/>
      <c r="C587" s="179"/>
      <c r="D587" s="179"/>
      <c r="E587" s="149"/>
      <c r="F587" s="149"/>
      <c r="G587" s="149"/>
      <c r="H587" s="149"/>
    </row>
    <row r="588" spans="1:8" ht="15.75">
      <c r="A588" s="976" t="s">
        <v>1</v>
      </c>
      <c r="B588" s="860" t="s">
        <v>307</v>
      </c>
      <c r="C588" s="860" t="s">
        <v>195</v>
      </c>
      <c r="D588" s="860"/>
      <c r="E588" s="860"/>
      <c r="F588" s="860"/>
      <c r="G588" s="978" t="s">
        <v>125</v>
      </c>
      <c r="H588" s="980" t="s">
        <v>126</v>
      </c>
    </row>
    <row r="589" spans="1:8" ht="15.75">
      <c r="A589" s="977"/>
      <c r="B589" s="861"/>
      <c r="C589" s="861"/>
      <c r="D589" s="861"/>
      <c r="E589" s="861"/>
      <c r="F589" s="861"/>
      <c r="G589" s="979"/>
      <c r="H589" s="981"/>
    </row>
    <row r="590" spans="1:8" ht="31.5">
      <c r="A590" s="977"/>
      <c r="B590" s="861"/>
      <c r="C590" s="50" t="s">
        <v>127</v>
      </c>
      <c r="D590" s="50" t="s">
        <v>128</v>
      </c>
      <c r="E590" s="50" t="s">
        <v>127</v>
      </c>
      <c r="F590" s="50" t="s">
        <v>128</v>
      </c>
      <c r="G590" s="979"/>
      <c r="H590" s="981"/>
    </row>
    <row r="591" spans="1:8" ht="15.75" customHeight="1">
      <c r="A591" s="78">
        <v>1</v>
      </c>
      <c r="B591" s="19">
        <v>2</v>
      </c>
      <c r="C591" s="50">
        <v>3</v>
      </c>
      <c r="D591" s="50">
        <v>4</v>
      </c>
      <c r="E591" s="50"/>
      <c r="F591" s="50"/>
      <c r="G591" s="62">
        <v>5</v>
      </c>
      <c r="H591" s="20">
        <v>6</v>
      </c>
    </row>
    <row r="592" spans="1:8" ht="15.75">
      <c r="A592" s="87"/>
      <c r="B592" s="19"/>
      <c r="C592" s="51"/>
      <c r="D592" s="51"/>
      <c r="E592" s="51"/>
      <c r="F592" s="51"/>
      <c r="G592" s="51"/>
      <c r="H592" s="7"/>
    </row>
    <row r="593" spans="1:8" ht="15.75" customHeight="1">
      <c r="A593" s="78">
        <v>1</v>
      </c>
      <c r="B593" s="152" t="s">
        <v>138</v>
      </c>
      <c r="C593" s="50" t="s">
        <v>320</v>
      </c>
      <c r="D593" s="50" t="s">
        <v>320</v>
      </c>
      <c r="E593" s="50"/>
      <c r="F593" s="50"/>
      <c r="G593" s="77"/>
      <c r="H593" s="20"/>
    </row>
    <row r="594" spans="1:8" ht="15.75" customHeight="1">
      <c r="A594" s="78" t="s">
        <v>325</v>
      </c>
      <c r="B594" s="150" t="s">
        <v>139</v>
      </c>
      <c r="C594" s="50" t="s">
        <v>320</v>
      </c>
      <c r="D594" s="50" t="s">
        <v>320</v>
      </c>
      <c r="E594" s="50"/>
      <c r="F594" s="50"/>
      <c r="G594" s="77">
        <v>0</v>
      </c>
      <c r="H594" s="20"/>
    </row>
    <row r="595" spans="1:8" ht="15.75" customHeight="1">
      <c r="A595" s="78" t="s">
        <v>326</v>
      </c>
      <c r="B595" s="150" t="s">
        <v>140</v>
      </c>
      <c r="C595" s="50" t="s">
        <v>320</v>
      </c>
      <c r="D595" s="50" t="s">
        <v>320</v>
      </c>
      <c r="E595" s="50"/>
      <c r="F595" s="50"/>
      <c r="G595" s="77">
        <v>0</v>
      </c>
      <c r="H595" s="20"/>
    </row>
    <row r="596" spans="1:8" ht="39" customHeight="1">
      <c r="A596" s="87" t="s">
        <v>327</v>
      </c>
      <c r="B596" s="82" t="s">
        <v>313</v>
      </c>
      <c r="C596" s="51" t="s">
        <v>460</v>
      </c>
      <c r="D596" s="51" t="s">
        <v>460</v>
      </c>
      <c r="E596" s="51"/>
      <c r="F596" s="51"/>
      <c r="G596" s="77">
        <v>0</v>
      </c>
      <c r="H596" s="7"/>
    </row>
    <row r="597" spans="1:8" ht="15.75" customHeight="1">
      <c r="A597" s="87" t="s">
        <v>328</v>
      </c>
      <c r="B597" s="150" t="s">
        <v>142</v>
      </c>
      <c r="C597" s="51" t="s">
        <v>320</v>
      </c>
      <c r="D597" s="51" t="s">
        <v>320</v>
      </c>
      <c r="E597" s="51"/>
      <c r="F597" s="51"/>
      <c r="G597" s="77">
        <v>0</v>
      </c>
      <c r="H597" s="7"/>
    </row>
    <row r="598" spans="1:8" ht="15.75" customHeight="1">
      <c r="A598" s="87" t="s">
        <v>329</v>
      </c>
      <c r="B598" s="82" t="s">
        <v>144</v>
      </c>
      <c r="C598" s="51" t="s">
        <v>455</v>
      </c>
      <c r="D598" s="51" t="s">
        <v>455</v>
      </c>
      <c r="E598" s="51"/>
      <c r="F598" s="51"/>
      <c r="G598" s="77">
        <v>0</v>
      </c>
      <c r="H598" s="7"/>
    </row>
    <row r="599" spans="1:8" ht="15.75" customHeight="1">
      <c r="A599" s="87" t="s">
        <v>330</v>
      </c>
      <c r="B599" s="82" t="s">
        <v>146</v>
      </c>
      <c r="C599" s="51" t="s">
        <v>455</v>
      </c>
      <c r="D599" s="51" t="s">
        <v>455</v>
      </c>
      <c r="E599" s="51"/>
      <c r="F599" s="51"/>
      <c r="G599" s="77">
        <v>0</v>
      </c>
      <c r="H599" s="7"/>
    </row>
    <row r="600" spans="1:8" ht="15.75">
      <c r="A600" s="87" t="s">
        <v>5</v>
      </c>
      <c r="B600" s="152" t="s">
        <v>131</v>
      </c>
      <c r="C600" s="51"/>
      <c r="D600" s="51"/>
      <c r="E600" s="51"/>
      <c r="F600" s="51"/>
      <c r="G600" s="77"/>
      <c r="H600" s="7"/>
    </row>
    <row r="601" spans="1:8" ht="15.75">
      <c r="A601" s="87" t="s">
        <v>331</v>
      </c>
      <c r="B601" s="82" t="s">
        <v>314</v>
      </c>
      <c r="C601" s="51" t="s">
        <v>454</v>
      </c>
      <c r="D601" s="51" t="s">
        <v>454</v>
      </c>
      <c r="E601" s="51"/>
      <c r="F601" s="51"/>
      <c r="G601" s="77">
        <v>0</v>
      </c>
      <c r="H601" s="7"/>
    </row>
    <row r="602" spans="1:8" ht="63">
      <c r="A602" s="87" t="s">
        <v>332</v>
      </c>
      <c r="B602" s="151" t="s">
        <v>148</v>
      </c>
      <c r="C602" s="51" t="s">
        <v>320</v>
      </c>
      <c r="D602" s="51" t="s">
        <v>320</v>
      </c>
      <c r="E602" s="51"/>
      <c r="F602" s="51"/>
      <c r="G602" s="77">
        <v>0</v>
      </c>
      <c r="H602" s="7"/>
    </row>
    <row r="603" spans="1:8" ht="15.75" customHeight="1">
      <c r="A603" s="87" t="s">
        <v>333</v>
      </c>
      <c r="B603" s="151" t="s">
        <v>149</v>
      </c>
      <c r="C603" s="51" t="s">
        <v>320</v>
      </c>
      <c r="D603" s="51" t="s">
        <v>320</v>
      </c>
      <c r="E603" s="51"/>
      <c r="F603" s="51"/>
      <c r="G603" s="77">
        <v>0</v>
      </c>
      <c r="H603" s="7"/>
    </row>
    <row r="604" spans="1:8" ht="47.25">
      <c r="A604" s="87" t="s">
        <v>60</v>
      </c>
      <c r="B604" s="152" t="s">
        <v>150</v>
      </c>
      <c r="C604" s="51"/>
      <c r="D604" s="51"/>
      <c r="E604" s="51"/>
      <c r="F604" s="51"/>
      <c r="G604" s="77"/>
      <c r="H604" s="7"/>
    </row>
    <row r="605" spans="1:8" ht="31.5">
      <c r="A605" s="87" t="s">
        <v>334</v>
      </c>
      <c r="B605" s="82" t="s">
        <v>315</v>
      </c>
      <c r="C605" s="51" t="s">
        <v>472</v>
      </c>
      <c r="D605" s="51" t="str">
        <f>C605</f>
        <v>октябрь  2018г</v>
      </c>
      <c r="E605" s="51"/>
      <c r="F605" s="51"/>
      <c r="G605" s="77">
        <v>0</v>
      </c>
      <c r="H605" s="7"/>
    </row>
    <row r="606" spans="1:8" ht="15.75">
      <c r="A606" s="87" t="s">
        <v>335</v>
      </c>
      <c r="B606" s="82" t="s">
        <v>152</v>
      </c>
      <c r="C606" s="51" t="s">
        <v>473</v>
      </c>
      <c r="D606" s="51" t="str">
        <f aca="true" t="shared" si="10" ref="D606:D614">C606</f>
        <v>ноябрь 2018г</v>
      </c>
      <c r="E606" s="51"/>
      <c r="F606" s="51"/>
      <c r="G606" s="77">
        <v>0</v>
      </c>
      <c r="H606" s="7"/>
    </row>
    <row r="607" spans="1:8" ht="31.5">
      <c r="A607" s="87" t="s">
        <v>336</v>
      </c>
      <c r="B607" s="82" t="s">
        <v>153</v>
      </c>
      <c r="C607" s="51" t="s">
        <v>474</v>
      </c>
      <c r="D607" s="51" t="str">
        <f t="shared" si="10"/>
        <v>ноябрь            2018 г.</v>
      </c>
      <c r="E607" s="51"/>
      <c r="F607" s="51"/>
      <c r="G607" s="77">
        <v>0</v>
      </c>
      <c r="H607" s="7"/>
    </row>
    <row r="608" spans="1:8" ht="31.5">
      <c r="A608" s="87" t="s">
        <v>337</v>
      </c>
      <c r="B608" s="82" t="s">
        <v>155</v>
      </c>
      <c r="C608" s="51" t="s">
        <v>475</v>
      </c>
      <c r="D608" s="51" t="str">
        <f t="shared" si="10"/>
        <v>ноябрь           2018 г.</v>
      </c>
      <c r="E608" s="51"/>
      <c r="F608" s="51"/>
      <c r="G608" s="77">
        <v>0</v>
      </c>
      <c r="H608" s="7"/>
    </row>
    <row r="609" spans="1:8" ht="31.5">
      <c r="A609" s="87" t="s">
        <v>338</v>
      </c>
      <c r="B609" s="82" t="s">
        <v>157</v>
      </c>
      <c r="C609" s="51" t="s">
        <v>476</v>
      </c>
      <c r="D609" s="51" t="str">
        <f t="shared" si="10"/>
        <v>ноябрь                 2018 г.</v>
      </c>
      <c r="E609" s="51"/>
      <c r="F609" s="51"/>
      <c r="G609" s="77">
        <v>0</v>
      </c>
      <c r="H609" s="7"/>
    </row>
    <row r="610" spans="1:8" ht="31.5">
      <c r="A610" s="87" t="s">
        <v>62</v>
      </c>
      <c r="B610" s="152" t="s">
        <v>136</v>
      </c>
      <c r="C610" s="51"/>
      <c r="D610" s="51">
        <f t="shared" si="10"/>
        <v>0</v>
      </c>
      <c r="E610" s="51"/>
      <c r="F610" s="51"/>
      <c r="G610" s="77"/>
      <c r="H610" s="7"/>
    </row>
    <row r="611" spans="1:8" ht="31.5">
      <c r="A611" s="87" t="s">
        <v>339</v>
      </c>
      <c r="B611" s="82" t="s">
        <v>137</v>
      </c>
      <c r="C611" s="51" t="s">
        <v>473</v>
      </c>
      <c r="D611" s="51" t="str">
        <f t="shared" si="10"/>
        <v>ноябрь 2018г</v>
      </c>
      <c r="E611" s="51"/>
      <c r="F611" s="51"/>
      <c r="G611" s="77">
        <v>0</v>
      </c>
      <c r="H611" s="7"/>
    </row>
    <row r="612" spans="1:8" ht="63">
      <c r="A612" s="87" t="s">
        <v>340</v>
      </c>
      <c r="B612" s="151" t="s">
        <v>159</v>
      </c>
      <c r="C612" s="51" t="s">
        <v>320</v>
      </c>
      <c r="D612" s="51" t="str">
        <f t="shared" si="10"/>
        <v>-</v>
      </c>
      <c r="E612" s="51"/>
      <c r="F612" s="51"/>
      <c r="G612" s="77">
        <v>0</v>
      </c>
      <c r="H612" s="7"/>
    </row>
    <row r="613" spans="1:8" ht="31.5">
      <c r="A613" s="87" t="s">
        <v>341</v>
      </c>
      <c r="B613" s="82" t="s">
        <v>316</v>
      </c>
      <c r="C613" s="51" t="s">
        <v>477</v>
      </c>
      <c r="D613" s="51" t="str">
        <f t="shared" si="10"/>
        <v>декабрь 2018г</v>
      </c>
      <c r="E613" s="51"/>
      <c r="F613" s="51"/>
      <c r="G613" s="77">
        <v>0</v>
      </c>
      <c r="H613" s="7"/>
    </row>
    <row r="614" spans="1:8" ht="32.25" thickBot="1">
      <c r="A614" s="88" t="s">
        <v>342</v>
      </c>
      <c r="B614" s="90" t="s">
        <v>317</v>
      </c>
      <c r="C614" s="51" t="s">
        <v>477</v>
      </c>
      <c r="D614" s="51" t="str">
        <f t="shared" si="10"/>
        <v>декабрь 2018г</v>
      </c>
      <c r="E614" s="52"/>
      <c r="F614" s="52"/>
      <c r="G614" s="91">
        <v>0</v>
      </c>
      <c r="H614" s="24"/>
    </row>
    <row r="615" spans="1:8" ht="15.75">
      <c r="A615" s="262"/>
      <c r="B615" s="262"/>
      <c r="C615" s="263"/>
      <c r="D615" s="263"/>
      <c r="E615" s="262"/>
      <c r="F615" s="262"/>
      <c r="G615" s="262"/>
      <c r="H615" s="262"/>
    </row>
    <row r="616" spans="1:8" ht="15.75">
      <c r="A616" s="972" t="s">
        <v>308</v>
      </c>
      <c r="B616" s="972"/>
      <c r="C616" s="972"/>
      <c r="D616" s="972"/>
      <c r="E616" s="972"/>
      <c r="F616" s="972"/>
      <c r="G616" s="972"/>
      <c r="H616" s="972"/>
    </row>
    <row r="617" spans="1:8" ht="15.75">
      <c r="A617" s="262"/>
      <c r="B617" s="262"/>
      <c r="C617" s="263"/>
      <c r="D617" s="263"/>
      <c r="E617" s="262"/>
      <c r="F617" s="262"/>
      <c r="G617" s="262"/>
      <c r="H617" s="262"/>
    </row>
    <row r="619" spans="1:8" ht="15.75">
      <c r="A619" s="262"/>
      <c r="B619" s="262"/>
      <c r="C619" s="263"/>
      <c r="D619" s="263"/>
      <c r="E619" s="262"/>
      <c r="F619" s="262"/>
      <c r="G619" s="262"/>
      <c r="H619" s="262"/>
    </row>
    <row r="622" spans="1:8" ht="15.75">
      <c r="A622" s="265"/>
      <c r="B622" s="229"/>
      <c r="C622" s="264"/>
      <c r="D622" s="264"/>
      <c r="E622" s="229"/>
      <c r="F622" s="229"/>
      <c r="G622" s="229"/>
      <c r="H622" s="229"/>
    </row>
    <row r="623" ht="15.75">
      <c r="H623" s="66" t="s">
        <v>280</v>
      </c>
    </row>
    <row r="624" ht="15.75">
      <c r="H624" s="66" t="s">
        <v>221</v>
      </c>
    </row>
    <row r="625" ht="15.75" customHeight="1">
      <c r="H625" s="66" t="s">
        <v>389</v>
      </c>
    </row>
    <row r="626" ht="15.75" customHeight="1">
      <c r="H626" s="66"/>
    </row>
    <row r="627" spans="1:8" ht="15.75">
      <c r="A627" s="973" t="s">
        <v>493</v>
      </c>
      <c r="B627" s="973"/>
      <c r="C627" s="973"/>
      <c r="D627" s="973"/>
      <c r="E627" s="973"/>
      <c r="F627" s="973"/>
      <c r="G627" s="973"/>
      <c r="H627" s="973"/>
    </row>
    <row r="628" spans="1:8" ht="15.75">
      <c r="A628" s="83"/>
      <c r="B628" s="48"/>
      <c r="C628" s="48"/>
      <c r="D628" s="48"/>
      <c r="E628" s="48"/>
      <c r="F628" s="48"/>
      <c r="G628" s="48"/>
      <c r="H628" s="48"/>
    </row>
    <row r="629" ht="15.75">
      <c r="H629" s="66" t="s">
        <v>222</v>
      </c>
    </row>
    <row r="630" ht="15.75">
      <c r="H630" s="66" t="s">
        <v>495</v>
      </c>
    </row>
    <row r="631" ht="15.75">
      <c r="H631" s="66"/>
    </row>
    <row r="632" spans="2:8" ht="15.75">
      <c r="B632" s="12" t="s">
        <v>659</v>
      </c>
      <c r="H632" s="139" t="s">
        <v>484</v>
      </c>
    </row>
    <row r="633" ht="15.75">
      <c r="H633" s="66" t="s">
        <v>644</v>
      </c>
    </row>
    <row r="634" ht="15.75">
      <c r="H634" s="66" t="s">
        <v>223</v>
      </c>
    </row>
    <row r="635" ht="15.75" customHeight="1"/>
    <row r="636" ht="15.75">
      <c r="A636" s="85"/>
    </row>
    <row r="637" spans="1:8" ht="15.75" customHeight="1">
      <c r="A637" s="974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B637" s="974"/>
      <c r="C637" s="974"/>
      <c r="D637" s="974"/>
      <c r="E637" s="974"/>
      <c r="F637" s="974"/>
      <c r="G637" s="974"/>
      <c r="H637" s="974"/>
    </row>
    <row r="639" spans="1:8" ht="15.75" customHeight="1">
      <c r="A639" s="975" t="s">
        <v>645</v>
      </c>
      <c r="B639" s="965"/>
      <c r="C639" s="965"/>
      <c r="D639" s="965"/>
      <c r="E639" s="965"/>
      <c r="F639" s="965"/>
      <c r="G639" s="965"/>
      <c r="H639" s="965"/>
    </row>
    <row r="640" spans="1:8" ht="16.5" thickBot="1">
      <c r="A640" s="86"/>
      <c r="B640" s="54"/>
      <c r="C640" s="179"/>
      <c r="D640" s="179"/>
      <c r="E640" s="149"/>
      <c r="F640" s="149"/>
      <c r="G640" s="149"/>
      <c r="H640" s="149"/>
    </row>
    <row r="641" spans="1:8" ht="15.75">
      <c r="A641" s="976" t="s">
        <v>1</v>
      </c>
      <c r="B641" s="860" t="s">
        <v>307</v>
      </c>
      <c r="C641" s="860" t="s">
        <v>195</v>
      </c>
      <c r="D641" s="860"/>
      <c r="E641" s="860"/>
      <c r="F641" s="860"/>
      <c r="G641" s="978" t="s">
        <v>125</v>
      </c>
      <c r="H641" s="980" t="s">
        <v>126</v>
      </c>
    </row>
    <row r="642" spans="1:8" ht="15.75">
      <c r="A642" s="977"/>
      <c r="B642" s="861"/>
      <c r="C642" s="861"/>
      <c r="D642" s="861"/>
      <c r="E642" s="861"/>
      <c r="F642" s="861"/>
      <c r="G642" s="979"/>
      <c r="H642" s="981"/>
    </row>
    <row r="643" spans="1:8" ht="31.5">
      <c r="A643" s="977"/>
      <c r="B643" s="861"/>
      <c r="C643" s="50" t="s">
        <v>127</v>
      </c>
      <c r="D643" s="50" t="s">
        <v>128</v>
      </c>
      <c r="E643" s="50" t="s">
        <v>127</v>
      </c>
      <c r="F643" s="50" t="s">
        <v>128</v>
      </c>
      <c r="G643" s="979"/>
      <c r="H643" s="981"/>
    </row>
    <row r="644" spans="1:8" ht="15.75">
      <c r="A644" s="78">
        <v>1</v>
      </c>
      <c r="B644" s="19">
        <v>2</v>
      </c>
      <c r="C644" s="50">
        <v>3</v>
      </c>
      <c r="D644" s="50">
        <v>4</v>
      </c>
      <c r="E644" s="50"/>
      <c r="F644" s="50"/>
      <c r="G644" s="62">
        <v>5</v>
      </c>
      <c r="H644" s="20">
        <v>6</v>
      </c>
    </row>
    <row r="645" spans="1:8" ht="15.75" customHeight="1">
      <c r="A645" s="87"/>
      <c r="B645" s="19"/>
      <c r="C645" s="51"/>
      <c r="D645" s="51"/>
      <c r="E645" s="51"/>
      <c r="F645" s="51"/>
      <c r="G645" s="51"/>
      <c r="H645" s="7"/>
    </row>
    <row r="646" spans="1:8" ht="15.75">
      <c r="A646" s="78">
        <v>1</v>
      </c>
      <c r="B646" s="152" t="s">
        <v>138</v>
      </c>
      <c r="C646" s="50" t="s">
        <v>320</v>
      </c>
      <c r="D646" s="50" t="s">
        <v>320</v>
      </c>
      <c r="E646" s="50"/>
      <c r="F646" s="50"/>
      <c r="G646" s="77"/>
      <c r="H646" s="20"/>
    </row>
    <row r="647" spans="1:8" ht="15.75" customHeight="1">
      <c r="A647" s="78" t="s">
        <v>325</v>
      </c>
      <c r="B647" s="150" t="s">
        <v>139</v>
      </c>
      <c r="C647" s="50" t="s">
        <v>320</v>
      </c>
      <c r="D647" s="50" t="s">
        <v>320</v>
      </c>
      <c r="E647" s="50"/>
      <c r="F647" s="50"/>
      <c r="G647" s="77">
        <v>0</v>
      </c>
      <c r="H647" s="20"/>
    </row>
    <row r="648" spans="1:8" ht="15.75">
      <c r="A648" s="78" t="s">
        <v>326</v>
      </c>
      <c r="B648" s="150" t="s">
        <v>140</v>
      </c>
      <c r="C648" s="50" t="s">
        <v>320</v>
      </c>
      <c r="D648" s="50" t="s">
        <v>320</v>
      </c>
      <c r="E648" s="50"/>
      <c r="F648" s="50"/>
      <c r="G648" s="77">
        <v>0</v>
      </c>
      <c r="H648" s="20"/>
    </row>
    <row r="649" spans="1:8" ht="48.75" customHeight="1">
      <c r="A649" s="87" t="s">
        <v>327</v>
      </c>
      <c r="B649" s="82" t="s">
        <v>313</v>
      </c>
      <c r="C649" s="51" t="s">
        <v>460</v>
      </c>
      <c r="D649" s="51" t="s">
        <v>460</v>
      </c>
      <c r="E649" s="51"/>
      <c r="F649" s="51"/>
      <c r="G649" s="77">
        <v>0</v>
      </c>
      <c r="H649" s="7"/>
    </row>
    <row r="650" spans="1:8" ht="63">
      <c r="A650" s="87" t="s">
        <v>328</v>
      </c>
      <c r="B650" s="150" t="s">
        <v>142</v>
      </c>
      <c r="C650" s="51" t="s">
        <v>320</v>
      </c>
      <c r="D650" s="51" t="s">
        <v>320</v>
      </c>
      <c r="E650" s="51"/>
      <c r="F650" s="51"/>
      <c r="G650" s="77">
        <v>0</v>
      </c>
      <c r="H650" s="7"/>
    </row>
    <row r="651" spans="1:8" ht="31.5">
      <c r="A651" s="87" t="s">
        <v>329</v>
      </c>
      <c r="B651" s="82" t="s">
        <v>144</v>
      </c>
      <c r="C651" s="51" t="s">
        <v>455</v>
      </c>
      <c r="D651" s="51" t="s">
        <v>455</v>
      </c>
      <c r="E651" s="51"/>
      <c r="F651" s="51"/>
      <c r="G651" s="77">
        <v>0</v>
      </c>
      <c r="H651" s="7"/>
    </row>
    <row r="652" spans="1:8" ht="31.5">
      <c r="A652" s="87" t="s">
        <v>330</v>
      </c>
      <c r="B652" s="82" t="s">
        <v>146</v>
      </c>
      <c r="C652" s="51" t="s">
        <v>455</v>
      </c>
      <c r="D652" s="51" t="s">
        <v>455</v>
      </c>
      <c r="E652" s="51"/>
      <c r="F652" s="51"/>
      <c r="G652" s="77">
        <v>0</v>
      </c>
      <c r="H652" s="7"/>
    </row>
    <row r="653" spans="1:12" ht="15.75" customHeight="1">
      <c r="A653" s="87" t="s">
        <v>5</v>
      </c>
      <c r="B653" s="152" t="s">
        <v>131</v>
      </c>
      <c r="C653" s="51"/>
      <c r="D653" s="51"/>
      <c r="E653" s="51"/>
      <c r="F653" s="51"/>
      <c r="G653" s="77"/>
      <c r="H653" s="7"/>
      <c r="K653" s="48"/>
      <c r="L653" s="48"/>
    </row>
    <row r="654" spans="1:12" ht="48" customHeight="1">
      <c r="A654" s="87" t="s">
        <v>331</v>
      </c>
      <c r="B654" s="82" t="s">
        <v>314</v>
      </c>
      <c r="C654" s="51" t="s">
        <v>454</v>
      </c>
      <c r="D654" s="51" t="s">
        <v>454</v>
      </c>
      <c r="E654" s="51"/>
      <c r="F654" s="51"/>
      <c r="G654" s="77">
        <v>0</v>
      </c>
      <c r="H654" s="7"/>
      <c r="K654" s="48"/>
      <c r="L654" s="48"/>
    </row>
    <row r="655" spans="1:8" ht="63">
      <c r="A655" s="87" t="s">
        <v>332</v>
      </c>
      <c r="B655" s="151" t="s">
        <v>148</v>
      </c>
      <c r="C655" s="51" t="s">
        <v>320</v>
      </c>
      <c r="D655" s="51" t="s">
        <v>320</v>
      </c>
      <c r="E655" s="51"/>
      <c r="F655" s="51"/>
      <c r="G655" s="77">
        <v>0</v>
      </c>
      <c r="H655" s="7"/>
    </row>
    <row r="656" spans="1:8" ht="31.5">
      <c r="A656" s="87" t="s">
        <v>333</v>
      </c>
      <c r="B656" s="151" t="s">
        <v>149</v>
      </c>
      <c r="C656" s="51" t="s">
        <v>320</v>
      </c>
      <c r="D656" s="51" t="s">
        <v>320</v>
      </c>
      <c r="E656" s="51"/>
      <c r="F656" s="51"/>
      <c r="G656" s="77">
        <v>0</v>
      </c>
      <c r="H656" s="7"/>
    </row>
    <row r="657" spans="1:8" ht="47.25">
      <c r="A657" s="87" t="s">
        <v>60</v>
      </c>
      <c r="B657" s="152" t="s">
        <v>150</v>
      </c>
      <c r="C657" s="51"/>
      <c r="D657" s="51"/>
      <c r="E657" s="51"/>
      <c r="F657" s="51"/>
      <c r="G657" s="77"/>
      <c r="H657" s="7"/>
    </row>
    <row r="658" spans="1:8" ht="31.5">
      <c r="A658" s="87" t="s">
        <v>334</v>
      </c>
      <c r="B658" s="82" t="s">
        <v>315</v>
      </c>
      <c r="C658" s="51" t="s">
        <v>472</v>
      </c>
      <c r="D658" s="51" t="str">
        <f>C658</f>
        <v>октябрь  2018г</v>
      </c>
      <c r="E658" s="51"/>
      <c r="F658" s="51"/>
      <c r="G658" s="77">
        <v>0</v>
      </c>
      <c r="H658" s="7"/>
    </row>
    <row r="659" spans="1:8" ht="15.75">
      <c r="A659" s="87" t="s">
        <v>335</v>
      </c>
      <c r="B659" s="82" t="s">
        <v>152</v>
      </c>
      <c r="C659" s="51" t="s">
        <v>473</v>
      </c>
      <c r="D659" s="51" t="str">
        <f aca="true" t="shared" si="11" ref="D659:D667">C659</f>
        <v>ноябрь 2018г</v>
      </c>
      <c r="E659" s="51"/>
      <c r="F659" s="51"/>
      <c r="G659" s="77">
        <v>0</v>
      </c>
      <c r="H659" s="7"/>
    </row>
    <row r="660" spans="1:8" ht="31.5">
      <c r="A660" s="87" t="s">
        <v>336</v>
      </c>
      <c r="B660" s="82" t="s">
        <v>153</v>
      </c>
      <c r="C660" s="51" t="s">
        <v>474</v>
      </c>
      <c r="D660" s="51" t="str">
        <f t="shared" si="11"/>
        <v>ноябрь            2018 г.</v>
      </c>
      <c r="E660" s="51"/>
      <c r="F660" s="51"/>
      <c r="G660" s="77">
        <v>0</v>
      </c>
      <c r="H660" s="7"/>
    </row>
    <row r="661" spans="1:8" ht="31.5">
      <c r="A661" s="87" t="s">
        <v>337</v>
      </c>
      <c r="B661" s="82" t="s">
        <v>155</v>
      </c>
      <c r="C661" s="51" t="s">
        <v>475</v>
      </c>
      <c r="D661" s="51" t="str">
        <f t="shared" si="11"/>
        <v>ноябрь           2018 г.</v>
      </c>
      <c r="E661" s="51"/>
      <c r="F661" s="51"/>
      <c r="G661" s="77">
        <v>0</v>
      </c>
      <c r="H661" s="7"/>
    </row>
    <row r="662" spans="1:12" ht="31.5">
      <c r="A662" s="87" t="s">
        <v>338</v>
      </c>
      <c r="B662" s="82" t="s">
        <v>157</v>
      </c>
      <c r="C662" s="51" t="s">
        <v>476</v>
      </c>
      <c r="D662" s="51" t="str">
        <f t="shared" si="11"/>
        <v>ноябрь                 2018 г.</v>
      </c>
      <c r="E662" s="51"/>
      <c r="F662" s="51"/>
      <c r="G662" s="77">
        <v>0</v>
      </c>
      <c r="H662" s="7"/>
      <c r="L662" s="49"/>
    </row>
    <row r="663" spans="1:12" ht="34.5" customHeight="1">
      <c r="A663" s="87" t="s">
        <v>62</v>
      </c>
      <c r="B663" s="152" t="s">
        <v>136</v>
      </c>
      <c r="C663" s="51"/>
      <c r="D663" s="51">
        <f t="shared" si="11"/>
        <v>0</v>
      </c>
      <c r="E663" s="51"/>
      <c r="F663" s="51"/>
      <c r="G663" s="77"/>
      <c r="H663" s="7"/>
      <c r="L663" s="49"/>
    </row>
    <row r="664" spans="1:12" ht="31.5">
      <c r="A664" s="87" t="s">
        <v>339</v>
      </c>
      <c r="B664" s="82" t="s">
        <v>137</v>
      </c>
      <c r="C664" s="51" t="s">
        <v>473</v>
      </c>
      <c r="D664" s="51" t="str">
        <f t="shared" si="11"/>
        <v>ноябрь 2018г</v>
      </c>
      <c r="E664" s="51"/>
      <c r="F664" s="51"/>
      <c r="G664" s="77">
        <v>0</v>
      </c>
      <c r="H664" s="7"/>
      <c r="L664" s="49"/>
    </row>
    <row r="665" spans="1:12" ht="63">
      <c r="A665" s="87" t="s">
        <v>340</v>
      </c>
      <c r="B665" s="151" t="s">
        <v>159</v>
      </c>
      <c r="C665" s="51" t="s">
        <v>320</v>
      </c>
      <c r="D665" s="51" t="str">
        <f t="shared" si="11"/>
        <v>-</v>
      </c>
      <c r="E665" s="51"/>
      <c r="F665" s="51"/>
      <c r="G665" s="77">
        <v>0</v>
      </c>
      <c r="H665" s="7"/>
      <c r="L665" s="49"/>
    </row>
    <row r="666" spans="1:12" ht="31.5">
      <c r="A666" s="87" t="s">
        <v>341</v>
      </c>
      <c r="B666" s="82" t="s">
        <v>316</v>
      </c>
      <c r="C666" s="51" t="s">
        <v>477</v>
      </c>
      <c r="D666" s="51" t="str">
        <f t="shared" si="11"/>
        <v>декабрь 2018г</v>
      </c>
      <c r="E666" s="51"/>
      <c r="F666" s="51"/>
      <c r="G666" s="77">
        <v>0</v>
      </c>
      <c r="H666" s="7"/>
      <c r="L666" s="49"/>
    </row>
    <row r="667" spans="1:8" ht="28.5" customHeight="1" thickBot="1">
      <c r="A667" s="88" t="s">
        <v>342</v>
      </c>
      <c r="B667" s="90" t="s">
        <v>317</v>
      </c>
      <c r="C667" s="51" t="s">
        <v>477</v>
      </c>
      <c r="D667" s="51" t="str">
        <f t="shared" si="11"/>
        <v>декабрь 2018г</v>
      </c>
      <c r="E667" s="52"/>
      <c r="F667" s="52"/>
      <c r="G667" s="91">
        <v>0</v>
      </c>
      <c r="H667" s="24"/>
    </row>
    <row r="668" spans="1:8" ht="28.5" customHeight="1">
      <c r="A668" s="262"/>
      <c r="B668" s="262"/>
      <c r="C668" s="263"/>
      <c r="D668" s="263"/>
      <c r="E668" s="262"/>
      <c r="F668" s="262"/>
      <c r="G668" s="262"/>
      <c r="H668" s="262"/>
    </row>
    <row r="669" spans="1:8" ht="15.75">
      <c r="A669" s="972" t="s">
        <v>308</v>
      </c>
      <c r="B669" s="972"/>
      <c r="C669" s="972"/>
      <c r="D669" s="972"/>
      <c r="E669" s="972"/>
      <c r="F669" s="972"/>
      <c r="G669" s="972"/>
      <c r="H669" s="972"/>
    </row>
    <row r="670" spans="1:8" ht="15.75">
      <c r="A670" s="262"/>
      <c r="B670" s="262"/>
      <c r="C670" s="263"/>
      <c r="D670" s="263"/>
      <c r="E670" s="262"/>
      <c r="F670" s="262"/>
      <c r="G670" s="262"/>
      <c r="H670" s="262"/>
    </row>
    <row r="672" ht="17.25" customHeight="1"/>
    <row r="674" spans="1:8" ht="15.75">
      <c r="A674" s="265"/>
      <c r="B674" s="229"/>
      <c r="C674" s="264"/>
      <c r="D674" s="264"/>
      <c r="E674" s="229"/>
      <c r="F674" s="229"/>
      <c r="G674" s="229"/>
      <c r="H674" s="229"/>
    </row>
    <row r="675" ht="15.75">
      <c r="H675" s="66" t="s">
        <v>280</v>
      </c>
    </row>
    <row r="676" ht="15.75">
      <c r="H676" s="66" t="s">
        <v>221</v>
      </c>
    </row>
    <row r="677" ht="15.75" customHeight="1">
      <c r="H677" s="66" t="s">
        <v>389</v>
      </c>
    </row>
    <row r="678" ht="31.5" customHeight="1">
      <c r="H678" s="66"/>
    </row>
    <row r="679" spans="1:8" ht="16.5" customHeight="1">
      <c r="A679" s="973" t="s">
        <v>493</v>
      </c>
      <c r="B679" s="973"/>
      <c r="C679" s="973"/>
      <c r="D679" s="973"/>
      <c r="E679" s="973"/>
      <c r="F679" s="973"/>
      <c r="G679" s="973"/>
      <c r="H679" s="973"/>
    </row>
    <row r="680" spans="1:8" ht="15.75">
      <c r="A680" s="83"/>
      <c r="B680" s="48"/>
      <c r="C680" s="48"/>
      <c r="D680" s="48"/>
      <c r="E680" s="48"/>
      <c r="F680" s="48"/>
      <c r="G680" s="48"/>
      <c r="H680" s="48"/>
    </row>
    <row r="681" ht="15.75">
      <c r="H681" s="66" t="s">
        <v>222</v>
      </c>
    </row>
    <row r="682" ht="15.75">
      <c r="H682" s="66" t="s">
        <v>495</v>
      </c>
    </row>
    <row r="683" ht="15.75">
      <c r="H683" s="66"/>
    </row>
    <row r="684" ht="15.75" customHeight="1">
      <c r="H684" s="139" t="s">
        <v>484</v>
      </c>
    </row>
    <row r="685" spans="2:8" ht="33.75" customHeight="1">
      <c r="B685" s="12" t="s">
        <v>660</v>
      </c>
      <c r="H685" s="66" t="s">
        <v>644</v>
      </c>
    </row>
    <row r="686" ht="15.75" customHeight="1">
      <c r="H686" s="66" t="s">
        <v>223</v>
      </c>
    </row>
    <row r="688" ht="15.75">
      <c r="A688" s="85"/>
    </row>
    <row r="689" spans="1:8" ht="36.75" customHeight="1">
      <c r="A689" s="974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B689" s="974"/>
      <c r="C689" s="974"/>
      <c r="D689" s="974"/>
      <c r="E689" s="974"/>
      <c r="F689" s="974"/>
      <c r="G689" s="974"/>
      <c r="H689" s="974"/>
    </row>
    <row r="691" spans="1:8" ht="15.75">
      <c r="A691" s="975" t="s">
        <v>645</v>
      </c>
      <c r="B691" s="965"/>
      <c r="C691" s="965"/>
      <c r="D691" s="965"/>
      <c r="E691" s="965"/>
      <c r="F691" s="965"/>
      <c r="G691" s="965"/>
      <c r="H691" s="965"/>
    </row>
    <row r="692" spans="1:8" ht="16.5" thickBot="1">
      <c r="A692" s="86"/>
      <c r="B692" s="54"/>
      <c r="C692" s="179"/>
      <c r="D692" s="179"/>
      <c r="E692" s="149"/>
      <c r="F692" s="149"/>
      <c r="G692" s="149"/>
      <c r="H692" s="149"/>
    </row>
    <row r="693" spans="1:8" ht="15.75">
      <c r="A693" s="976" t="s">
        <v>1</v>
      </c>
      <c r="B693" s="860" t="s">
        <v>307</v>
      </c>
      <c r="C693" s="860" t="s">
        <v>195</v>
      </c>
      <c r="D693" s="860"/>
      <c r="E693" s="860"/>
      <c r="F693" s="860"/>
      <c r="G693" s="978" t="s">
        <v>125</v>
      </c>
      <c r="H693" s="980" t="s">
        <v>126</v>
      </c>
    </row>
    <row r="694" spans="1:8" ht="15.75" customHeight="1">
      <c r="A694" s="977"/>
      <c r="B694" s="861"/>
      <c r="C694" s="861"/>
      <c r="D694" s="861"/>
      <c r="E694" s="861"/>
      <c r="F694" s="861"/>
      <c r="G694" s="979"/>
      <c r="H694" s="981"/>
    </row>
    <row r="695" spans="1:8" ht="17.25" customHeight="1">
      <c r="A695" s="977"/>
      <c r="B695" s="861"/>
      <c r="C695" s="50" t="s">
        <v>127</v>
      </c>
      <c r="D695" s="50" t="s">
        <v>128</v>
      </c>
      <c r="E695" s="50" t="s">
        <v>127</v>
      </c>
      <c r="F695" s="50" t="s">
        <v>128</v>
      </c>
      <c r="G695" s="979"/>
      <c r="H695" s="981"/>
    </row>
    <row r="696" spans="1:8" ht="15.75" customHeight="1">
      <c r="A696" s="78">
        <v>1</v>
      </c>
      <c r="B696" s="19">
        <v>2</v>
      </c>
      <c r="C696" s="50">
        <v>3</v>
      </c>
      <c r="D696" s="50">
        <v>4</v>
      </c>
      <c r="E696" s="50"/>
      <c r="F696" s="50"/>
      <c r="G696" s="62">
        <v>5</v>
      </c>
      <c r="H696" s="20">
        <v>6</v>
      </c>
    </row>
    <row r="697" spans="1:8" ht="15.75">
      <c r="A697" s="87"/>
      <c r="B697" s="19"/>
      <c r="C697" s="51"/>
      <c r="D697" s="51"/>
      <c r="E697" s="51"/>
      <c r="F697" s="51"/>
      <c r="G697" s="51"/>
      <c r="H697" s="7"/>
    </row>
    <row r="698" spans="1:8" ht="15.75" customHeight="1">
      <c r="A698" s="78">
        <v>1</v>
      </c>
      <c r="B698" s="152" t="s">
        <v>138</v>
      </c>
      <c r="C698" s="50" t="s">
        <v>320</v>
      </c>
      <c r="D698" s="50" t="s">
        <v>320</v>
      </c>
      <c r="E698" s="50"/>
      <c r="F698" s="50"/>
      <c r="G698" s="77"/>
      <c r="H698" s="20"/>
    </row>
    <row r="699" spans="1:8" ht="15.75">
      <c r="A699" s="78" t="s">
        <v>325</v>
      </c>
      <c r="B699" s="150" t="s">
        <v>139</v>
      </c>
      <c r="C699" s="50" t="s">
        <v>320</v>
      </c>
      <c r="D699" s="50" t="s">
        <v>320</v>
      </c>
      <c r="E699" s="50"/>
      <c r="F699" s="50"/>
      <c r="G699" s="77">
        <v>0</v>
      </c>
      <c r="H699" s="20"/>
    </row>
    <row r="700" spans="1:8" ht="15.75" customHeight="1">
      <c r="A700" s="78" t="s">
        <v>326</v>
      </c>
      <c r="B700" s="150" t="s">
        <v>140</v>
      </c>
      <c r="C700" s="50" t="s">
        <v>320</v>
      </c>
      <c r="D700" s="50" t="s">
        <v>320</v>
      </c>
      <c r="E700" s="50"/>
      <c r="F700" s="50"/>
      <c r="G700" s="77">
        <v>0</v>
      </c>
      <c r="H700" s="20"/>
    </row>
    <row r="701" spans="1:8" ht="31.5" customHeight="1">
      <c r="A701" s="87" t="s">
        <v>327</v>
      </c>
      <c r="B701" s="82" t="s">
        <v>313</v>
      </c>
      <c r="C701" s="51" t="s">
        <v>460</v>
      </c>
      <c r="D701" s="51" t="s">
        <v>460</v>
      </c>
      <c r="E701" s="51"/>
      <c r="F701" s="51"/>
      <c r="G701" s="77">
        <v>0</v>
      </c>
      <c r="H701" s="7"/>
    </row>
    <row r="702" spans="1:8" ht="16.5" customHeight="1">
      <c r="A702" s="87" t="s">
        <v>328</v>
      </c>
      <c r="B702" s="150" t="s">
        <v>142</v>
      </c>
      <c r="C702" s="51" t="s">
        <v>320</v>
      </c>
      <c r="D702" s="51" t="s">
        <v>320</v>
      </c>
      <c r="E702" s="51"/>
      <c r="F702" s="51"/>
      <c r="G702" s="77">
        <v>0</v>
      </c>
      <c r="H702" s="7"/>
    </row>
    <row r="703" spans="1:8" ht="39" customHeight="1">
      <c r="A703" s="87" t="s">
        <v>329</v>
      </c>
      <c r="B703" s="82" t="s">
        <v>144</v>
      </c>
      <c r="C703" s="51" t="s">
        <v>455</v>
      </c>
      <c r="D703" s="51" t="s">
        <v>455</v>
      </c>
      <c r="E703" s="51"/>
      <c r="F703" s="51"/>
      <c r="G703" s="77">
        <v>0</v>
      </c>
      <c r="H703" s="7"/>
    </row>
    <row r="704" spans="1:8" ht="31.5">
      <c r="A704" s="87" t="s">
        <v>330</v>
      </c>
      <c r="B704" s="82" t="s">
        <v>146</v>
      </c>
      <c r="C704" s="51" t="s">
        <v>455</v>
      </c>
      <c r="D704" s="51" t="s">
        <v>455</v>
      </c>
      <c r="E704" s="51"/>
      <c r="F704" s="51"/>
      <c r="G704" s="77">
        <v>0</v>
      </c>
      <c r="H704" s="7"/>
    </row>
    <row r="705" spans="1:8" ht="15.75">
      <c r="A705" s="87" t="s">
        <v>5</v>
      </c>
      <c r="B705" s="152" t="s">
        <v>131</v>
      </c>
      <c r="C705" s="51"/>
      <c r="D705" s="51"/>
      <c r="E705" s="51"/>
      <c r="F705" s="51"/>
      <c r="G705" s="77"/>
      <c r="H705" s="7"/>
    </row>
    <row r="706" spans="1:8" ht="15.75">
      <c r="A706" s="87" t="s">
        <v>331</v>
      </c>
      <c r="B706" s="82" t="s">
        <v>314</v>
      </c>
      <c r="C706" s="51" t="s">
        <v>454</v>
      </c>
      <c r="D706" s="51" t="s">
        <v>454</v>
      </c>
      <c r="E706" s="51"/>
      <c r="F706" s="51"/>
      <c r="G706" s="77">
        <v>0</v>
      </c>
      <c r="H706" s="7"/>
    </row>
    <row r="707" spans="1:8" ht="63">
      <c r="A707" s="87" t="s">
        <v>332</v>
      </c>
      <c r="B707" s="151" t="s">
        <v>148</v>
      </c>
      <c r="C707" s="51" t="s">
        <v>320</v>
      </c>
      <c r="D707" s="51" t="s">
        <v>320</v>
      </c>
      <c r="E707" s="51"/>
      <c r="F707" s="51"/>
      <c r="G707" s="77">
        <v>0</v>
      </c>
      <c r="H707" s="7"/>
    </row>
    <row r="708" spans="1:8" ht="33.75" customHeight="1">
      <c r="A708" s="87" t="s">
        <v>333</v>
      </c>
      <c r="B708" s="151" t="s">
        <v>149</v>
      </c>
      <c r="C708" s="51" t="s">
        <v>320</v>
      </c>
      <c r="D708" s="51" t="s">
        <v>320</v>
      </c>
      <c r="E708" s="51"/>
      <c r="F708" s="51"/>
      <c r="G708" s="77">
        <v>0</v>
      </c>
      <c r="H708" s="7"/>
    </row>
    <row r="709" spans="1:8" ht="47.25">
      <c r="A709" s="87" t="s">
        <v>60</v>
      </c>
      <c r="B709" s="152" t="s">
        <v>150</v>
      </c>
      <c r="C709" s="51"/>
      <c r="D709" s="51"/>
      <c r="E709" s="51"/>
      <c r="F709" s="51"/>
      <c r="G709" s="77"/>
      <c r="H709" s="7"/>
    </row>
    <row r="710" spans="1:8" ht="31.5">
      <c r="A710" s="87" t="s">
        <v>334</v>
      </c>
      <c r="B710" s="82" t="s">
        <v>315</v>
      </c>
      <c r="C710" s="51" t="s">
        <v>472</v>
      </c>
      <c r="D710" s="51" t="str">
        <f>C710</f>
        <v>октябрь  2018г</v>
      </c>
      <c r="E710" s="51"/>
      <c r="F710" s="51"/>
      <c r="G710" s="77">
        <v>0</v>
      </c>
      <c r="H710" s="7"/>
    </row>
    <row r="711" spans="1:8" ht="15.75">
      <c r="A711" s="87" t="s">
        <v>335</v>
      </c>
      <c r="B711" s="82" t="s">
        <v>152</v>
      </c>
      <c r="C711" s="51" t="s">
        <v>473</v>
      </c>
      <c r="D711" s="51" t="str">
        <f aca="true" t="shared" si="12" ref="D711:D719">C711</f>
        <v>ноябрь 2018г</v>
      </c>
      <c r="E711" s="51"/>
      <c r="F711" s="51"/>
      <c r="G711" s="77">
        <v>0</v>
      </c>
      <c r="H711" s="7"/>
    </row>
    <row r="712" spans="1:8" ht="35.25" customHeight="1">
      <c r="A712" s="87" t="s">
        <v>336</v>
      </c>
      <c r="B712" s="82" t="s">
        <v>153</v>
      </c>
      <c r="C712" s="51" t="s">
        <v>474</v>
      </c>
      <c r="D712" s="51" t="str">
        <f t="shared" si="12"/>
        <v>ноябрь            2018 г.</v>
      </c>
      <c r="E712" s="51"/>
      <c r="F712" s="51"/>
      <c r="G712" s="77">
        <v>0</v>
      </c>
      <c r="H712" s="7"/>
    </row>
    <row r="713" spans="1:8" ht="30" customHeight="1">
      <c r="A713" s="87" t="s">
        <v>337</v>
      </c>
      <c r="B713" s="82" t="s">
        <v>155</v>
      </c>
      <c r="C713" s="51" t="s">
        <v>475</v>
      </c>
      <c r="D713" s="51" t="str">
        <f t="shared" si="12"/>
        <v>ноябрь           2018 г.</v>
      </c>
      <c r="E713" s="51"/>
      <c r="F713" s="51"/>
      <c r="G713" s="77">
        <v>0</v>
      </c>
      <c r="H713" s="7"/>
    </row>
    <row r="714" spans="1:8" ht="33" customHeight="1">
      <c r="A714" s="87" t="s">
        <v>338</v>
      </c>
      <c r="B714" s="82" t="s">
        <v>157</v>
      </c>
      <c r="C714" s="51" t="s">
        <v>476</v>
      </c>
      <c r="D714" s="51" t="str">
        <f t="shared" si="12"/>
        <v>ноябрь                 2018 г.</v>
      </c>
      <c r="E714" s="51"/>
      <c r="F714" s="51"/>
      <c r="G714" s="77">
        <v>0</v>
      </c>
      <c r="H714" s="7"/>
    </row>
    <row r="715" spans="1:8" ht="15.75" customHeight="1">
      <c r="A715" s="87" t="s">
        <v>62</v>
      </c>
      <c r="B715" s="152" t="s">
        <v>136</v>
      </c>
      <c r="C715" s="51"/>
      <c r="D715" s="51">
        <f t="shared" si="12"/>
        <v>0</v>
      </c>
      <c r="E715" s="51"/>
      <c r="F715" s="51"/>
      <c r="G715" s="77"/>
      <c r="H715" s="7"/>
    </row>
    <row r="716" spans="1:8" ht="31.5">
      <c r="A716" s="87" t="s">
        <v>339</v>
      </c>
      <c r="B716" s="82" t="s">
        <v>137</v>
      </c>
      <c r="C716" s="51" t="s">
        <v>473</v>
      </c>
      <c r="D716" s="51" t="str">
        <f t="shared" si="12"/>
        <v>ноябрь 2018г</v>
      </c>
      <c r="E716" s="51"/>
      <c r="F716" s="51"/>
      <c r="G716" s="77">
        <v>0</v>
      </c>
      <c r="H716" s="7"/>
    </row>
    <row r="717" spans="1:8" ht="15.75" customHeight="1">
      <c r="A717" s="87" t="s">
        <v>340</v>
      </c>
      <c r="B717" s="151" t="s">
        <v>159</v>
      </c>
      <c r="C717" s="51" t="s">
        <v>320</v>
      </c>
      <c r="D717" s="51" t="str">
        <f t="shared" si="12"/>
        <v>-</v>
      </c>
      <c r="E717" s="51"/>
      <c r="F717" s="51"/>
      <c r="G717" s="77">
        <v>0</v>
      </c>
      <c r="H717" s="7"/>
    </row>
    <row r="718" spans="1:8" ht="35.25" customHeight="1">
      <c r="A718" s="87" t="s">
        <v>341</v>
      </c>
      <c r="B718" s="82" t="s">
        <v>316</v>
      </c>
      <c r="C718" s="51" t="s">
        <v>477</v>
      </c>
      <c r="D718" s="51" t="str">
        <f t="shared" si="12"/>
        <v>декабрь 2018г</v>
      </c>
      <c r="E718" s="51"/>
      <c r="F718" s="51"/>
      <c r="G718" s="77">
        <v>0</v>
      </c>
      <c r="H718" s="7"/>
    </row>
    <row r="719" spans="1:8" ht="32.25" thickBot="1">
      <c r="A719" s="88" t="s">
        <v>342</v>
      </c>
      <c r="B719" s="90" t="s">
        <v>317</v>
      </c>
      <c r="C719" s="51" t="s">
        <v>477</v>
      </c>
      <c r="D719" s="51" t="str">
        <f t="shared" si="12"/>
        <v>декабрь 2018г</v>
      </c>
      <c r="E719" s="52"/>
      <c r="F719" s="52"/>
      <c r="G719" s="91">
        <v>0</v>
      </c>
      <c r="H719" s="24"/>
    </row>
    <row r="720" spans="1:8" ht="15.75">
      <c r="A720" s="262"/>
      <c r="B720" s="262"/>
      <c r="C720" s="263"/>
      <c r="D720" s="263"/>
      <c r="E720" s="262"/>
      <c r="F720" s="262"/>
      <c r="G720" s="262"/>
      <c r="H720" s="262"/>
    </row>
    <row r="721" spans="1:8" ht="15.75">
      <c r="A721" s="972" t="s">
        <v>308</v>
      </c>
      <c r="B721" s="972"/>
      <c r="C721" s="972"/>
      <c r="D721" s="972"/>
      <c r="E721" s="972"/>
      <c r="F721" s="972"/>
      <c r="G721" s="972"/>
      <c r="H721" s="972"/>
    </row>
    <row r="722" spans="1:8" ht="15.75" customHeight="1">
      <c r="A722" s="262"/>
      <c r="B722" s="262"/>
      <c r="C722" s="263"/>
      <c r="D722" s="263"/>
      <c r="E722" s="262"/>
      <c r="F722" s="262"/>
      <c r="G722" s="262"/>
      <c r="H722" s="262"/>
    </row>
    <row r="724" ht="31.5" customHeight="1"/>
    <row r="725" ht="37.5" customHeight="1"/>
    <row r="726" spans="1:8" ht="15.75" customHeight="1">
      <c r="A726" s="265"/>
      <c r="B726" s="229"/>
      <c r="C726" s="264"/>
      <c r="D726" s="264"/>
      <c r="E726" s="229"/>
      <c r="F726" s="229"/>
      <c r="G726" s="229"/>
      <c r="H726" s="229"/>
    </row>
    <row r="727" ht="15.75">
      <c r="H727" s="66" t="s">
        <v>280</v>
      </c>
    </row>
    <row r="728" ht="30" customHeight="1">
      <c r="H728" s="66" t="s">
        <v>221</v>
      </c>
    </row>
    <row r="729" ht="15.75">
      <c r="H729" s="66" t="s">
        <v>389</v>
      </c>
    </row>
    <row r="730" ht="15.75">
      <c r="H730" s="66"/>
    </row>
    <row r="731" spans="1:8" ht="15" customHeight="1">
      <c r="A731" s="973" t="s">
        <v>493</v>
      </c>
      <c r="B731" s="973"/>
      <c r="C731" s="973"/>
      <c r="D731" s="973"/>
      <c r="E731" s="973"/>
      <c r="F731" s="973"/>
      <c r="G731" s="973"/>
      <c r="H731" s="973"/>
    </row>
    <row r="732" spans="1:8" ht="15.75">
      <c r="A732" s="83"/>
      <c r="B732" s="48"/>
      <c r="C732" s="48"/>
      <c r="D732" s="48"/>
      <c r="E732" s="48"/>
      <c r="F732" s="48"/>
      <c r="G732" s="48"/>
      <c r="H732" s="48"/>
    </row>
    <row r="733" ht="15.75">
      <c r="H733" s="66" t="s">
        <v>222</v>
      </c>
    </row>
    <row r="734" ht="15.75">
      <c r="H734" s="66" t="s">
        <v>495</v>
      </c>
    </row>
    <row r="735" ht="16.5" customHeight="1">
      <c r="H735" s="66"/>
    </row>
    <row r="736" ht="15.75">
      <c r="H736" s="139" t="s">
        <v>484</v>
      </c>
    </row>
    <row r="737" spans="2:8" ht="15.75">
      <c r="B737" s="12" t="s">
        <v>661</v>
      </c>
      <c r="H737" s="66" t="s">
        <v>644</v>
      </c>
    </row>
    <row r="738" ht="15.75">
      <c r="H738" s="66" t="s">
        <v>223</v>
      </c>
    </row>
    <row r="740" ht="15.75">
      <c r="A740" s="85"/>
    </row>
    <row r="741" spans="1:8" ht="17.25" customHeight="1">
      <c r="A741" s="974" t="str">
        <f>'Формат ФСТ'!B28</f>
        <v>Строительство БКТП и КЛ-6кВ, взамен выбывающих основных фондов в пос .Болшево, ул.Станционная</v>
      </c>
      <c r="B741" s="974"/>
      <c r="C741" s="974"/>
      <c r="D741" s="974"/>
      <c r="E741" s="974"/>
      <c r="F741" s="974"/>
      <c r="G741" s="974"/>
      <c r="H741" s="974"/>
    </row>
    <row r="743" spans="1:8" ht="15.75">
      <c r="A743" s="975" t="s">
        <v>645</v>
      </c>
      <c r="B743" s="965"/>
      <c r="C743" s="965"/>
      <c r="D743" s="965"/>
      <c r="E743" s="965"/>
      <c r="F743" s="965"/>
      <c r="G743" s="965"/>
      <c r="H743" s="965"/>
    </row>
    <row r="744" spans="1:8" ht="16.5" thickBot="1">
      <c r="A744" s="86"/>
      <c r="B744" s="54"/>
      <c r="C744" s="179"/>
      <c r="D744" s="179"/>
      <c r="E744" s="149"/>
      <c r="F744" s="149"/>
      <c r="G744" s="149"/>
      <c r="H744" s="149"/>
    </row>
    <row r="745" spans="1:8" ht="15.75" customHeight="1">
      <c r="A745" s="976" t="s">
        <v>1</v>
      </c>
      <c r="B745" s="860" t="s">
        <v>307</v>
      </c>
      <c r="C745" s="860" t="s">
        <v>195</v>
      </c>
      <c r="D745" s="860"/>
      <c r="E745" s="860"/>
      <c r="F745" s="860"/>
      <c r="G745" s="978" t="s">
        <v>125</v>
      </c>
      <c r="H745" s="980" t="s">
        <v>126</v>
      </c>
    </row>
    <row r="746" spans="1:8" ht="15.75">
      <c r="A746" s="977"/>
      <c r="B746" s="861"/>
      <c r="C746" s="861"/>
      <c r="D746" s="861"/>
      <c r="E746" s="861"/>
      <c r="F746" s="861"/>
      <c r="G746" s="979"/>
      <c r="H746" s="981"/>
    </row>
    <row r="747" spans="1:8" ht="31.5" customHeight="1">
      <c r="A747" s="977"/>
      <c r="B747" s="861"/>
      <c r="C747" s="50" t="s">
        <v>127</v>
      </c>
      <c r="D747" s="50" t="s">
        <v>128</v>
      </c>
      <c r="E747" s="50" t="s">
        <v>127</v>
      </c>
      <c r="F747" s="50" t="s">
        <v>128</v>
      </c>
      <c r="G747" s="979"/>
      <c r="H747" s="981"/>
    </row>
    <row r="748" spans="1:8" ht="16.5" customHeight="1">
      <c r="A748" s="78">
        <v>1</v>
      </c>
      <c r="B748" s="19">
        <v>2</v>
      </c>
      <c r="C748" s="50">
        <v>3</v>
      </c>
      <c r="D748" s="50">
        <v>4</v>
      </c>
      <c r="E748" s="50"/>
      <c r="F748" s="50"/>
      <c r="G748" s="62">
        <v>5</v>
      </c>
      <c r="H748" s="20">
        <v>6</v>
      </c>
    </row>
    <row r="749" spans="1:8" ht="15.75">
      <c r="A749" s="87"/>
      <c r="B749" s="19"/>
      <c r="C749" s="51"/>
      <c r="D749" s="51"/>
      <c r="E749" s="51"/>
      <c r="F749" s="51"/>
      <c r="G749" s="51"/>
      <c r="H749" s="7"/>
    </row>
    <row r="750" spans="1:8" ht="15.75">
      <c r="A750" s="78">
        <v>1</v>
      </c>
      <c r="B750" s="152" t="s">
        <v>138</v>
      </c>
      <c r="C750" s="50" t="s">
        <v>320</v>
      </c>
      <c r="D750" s="50" t="s">
        <v>320</v>
      </c>
      <c r="E750" s="50"/>
      <c r="F750" s="50"/>
      <c r="G750" s="77"/>
      <c r="H750" s="20"/>
    </row>
    <row r="751" spans="1:8" ht="15.75">
      <c r="A751" s="78" t="s">
        <v>325</v>
      </c>
      <c r="B751" s="150" t="s">
        <v>139</v>
      </c>
      <c r="C751" s="50" t="s">
        <v>320</v>
      </c>
      <c r="D751" s="50" t="s">
        <v>320</v>
      </c>
      <c r="E751" s="50"/>
      <c r="F751" s="50"/>
      <c r="G751" s="77">
        <v>0</v>
      </c>
      <c r="H751" s="20"/>
    </row>
    <row r="752" spans="1:8" ht="15.75">
      <c r="A752" s="78" t="s">
        <v>326</v>
      </c>
      <c r="B752" s="150" t="s">
        <v>140</v>
      </c>
      <c r="C752" s="50" t="s">
        <v>320</v>
      </c>
      <c r="D752" s="50" t="s">
        <v>320</v>
      </c>
      <c r="E752" s="50"/>
      <c r="F752" s="50"/>
      <c r="G752" s="77">
        <v>0</v>
      </c>
      <c r="H752" s="20"/>
    </row>
    <row r="753" spans="1:8" ht="31.5">
      <c r="A753" s="87" t="s">
        <v>327</v>
      </c>
      <c r="B753" s="82" t="s">
        <v>313</v>
      </c>
      <c r="C753" s="51" t="s">
        <v>460</v>
      </c>
      <c r="D753" s="51" t="s">
        <v>460</v>
      </c>
      <c r="E753" s="51"/>
      <c r="F753" s="51"/>
      <c r="G753" s="77">
        <v>0</v>
      </c>
      <c r="H753" s="7"/>
    </row>
    <row r="754" spans="1:8" ht="33.75" customHeight="1">
      <c r="A754" s="87" t="s">
        <v>328</v>
      </c>
      <c r="B754" s="150" t="s">
        <v>142</v>
      </c>
      <c r="C754" s="51" t="s">
        <v>320</v>
      </c>
      <c r="D754" s="51" t="s">
        <v>320</v>
      </c>
      <c r="E754" s="51"/>
      <c r="F754" s="51"/>
      <c r="G754" s="77">
        <v>0</v>
      </c>
      <c r="H754" s="7"/>
    </row>
    <row r="755" spans="1:8" ht="31.5">
      <c r="A755" s="87" t="s">
        <v>329</v>
      </c>
      <c r="B755" s="82" t="s">
        <v>144</v>
      </c>
      <c r="C755" s="51" t="s">
        <v>455</v>
      </c>
      <c r="D755" s="51" t="s">
        <v>455</v>
      </c>
      <c r="E755" s="51"/>
      <c r="F755" s="51"/>
      <c r="G755" s="77">
        <v>0</v>
      </c>
      <c r="H755" s="7"/>
    </row>
    <row r="756" spans="1:8" ht="31.5">
      <c r="A756" s="87" t="s">
        <v>330</v>
      </c>
      <c r="B756" s="82" t="s">
        <v>146</v>
      </c>
      <c r="C756" s="51" t="s">
        <v>455</v>
      </c>
      <c r="D756" s="51" t="s">
        <v>455</v>
      </c>
      <c r="E756" s="51"/>
      <c r="F756" s="51"/>
      <c r="G756" s="77">
        <v>0</v>
      </c>
      <c r="H756" s="7"/>
    </row>
    <row r="757" spans="1:8" ht="15.75">
      <c r="A757" s="87" t="s">
        <v>5</v>
      </c>
      <c r="B757" s="152" t="s">
        <v>131</v>
      </c>
      <c r="C757" s="51"/>
      <c r="D757" s="51"/>
      <c r="E757" s="51"/>
      <c r="F757" s="51"/>
      <c r="G757" s="77"/>
      <c r="H757" s="7"/>
    </row>
    <row r="758" spans="1:8" ht="16.5" customHeight="1">
      <c r="A758" s="87" t="s">
        <v>331</v>
      </c>
      <c r="B758" s="82" t="s">
        <v>314</v>
      </c>
      <c r="C758" s="51" t="s">
        <v>454</v>
      </c>
      <c r="D758" s="51" t="s">
        <v>454</v>
      </c>
      <c r="E758" s="51"/>
      <c r="F758" s="51"/>
      <c r="G758" s="77">
        <v>0</v>
      </c>
      <c r="H758" s="7"/>
    </row>
    <row r="759" spans="1:8" ht="63">
      <c r="A759" s="87" t="s">
        <v>332</v>
      </c>
      <c r="B759" s="151" t="s">
        <v>148</v>
      </c>
      <c r="C759" s="51" t="s">
        <v>320</v>
      </c>
      <c r="D759" s="51" t="s">
        <v>320</v>
      </c>
      <c r="E759" s="51"/>
      <c r="F759" s="51"/>
      <c r="G759" s="77">
        <v>0</v>
      </c>
      <c r="H759" s="7"/>
    </row>
    <row r="760" spans="1:8" ht="31.5">
      <c r="A760" s="87" t="s">
        <v>333</v>
      </c>
      <c r="B760" s="151" t="s">
        <v>149</v>
      </c>
      <c r="C760" s="51" t="s">
        <v>320</v>
      </c>
      <c r="D760" s="51" t="s">
        <v>320</v>
      </c>
      <c r="E760" s="51"/>
      <c r="F760" s="51"/>
      <c r="G760" s="77">
        <v>0</v>
      </c>
      <c r="H760" s="7"/>
    </row>
    <row r="761" spans="1:8" ht="47.25">
      <c r="A761" s="87" t="s">
        <v>60</v>
      </c>
      <c r="B761" s="152" t="s">
        <v>150</v>
      </c>
      <c r="C761" s="51"/>
      <c r="D761" s="51"/>
      <c r="E761" s="51"/>
      <c r="F761" s="51"/>
      <c r="G761" s="77"/>
      <c r="H761" s="7"/>
    </row>
    <row r="762" spans="1:8" ht="31.5">
      <c r="A762" s="87" t="s">
        <v>334</v>
      </c>
      <c r="B762" s="82" t="s">
        <v>315</v>
      </c>
      <c r="C762" s="51" t="s">
        <v>477</v>
      </c>
      <c r="D762" s="51" t="str">
        <f aca="true" t="shared" si="13" ref="D762:D771">C762</f>
        <v>декабрь 2018г</v>
      </c>
      <c r="E762" s="51"/>
      <c r="F762" s="51"/>
      <c r="G762" s="77">
        <v>0</v>
      </c>
      <c r="H762" s="7"/>
    </row>
    <row r="763" spans="1:8" ht="31.5">
      <c r="A763" s="87" t="s">
        <v>335</v>
      </c>
      <c r="B763" s="82" t="s">
        <v>152</v>
      </c>
      <c r="C763" s="51" t="s">
        <v>477</v>
      </c>
      <c r="D763" s="51" t="str">
        <f t="shared" si="13"/>
        <v>декабрь 2018г</v>
      </c>
      <c r="E763" s="51"/>
      <c r="F763" s="51"/>
      <c r="G763" s="77">
        <v>0</v>
      </c>
      <c r="H763" s="7"/>
    </row>
    <row r="764" spans="1:8" ht="17.25" customHeight="1">
      <c r="A764" s="87" t="s">
        <v>336</v>
      </c>
      <c r="B764" s="82" t="s">
        <v>153</v>
      </c>
      <c r="C764" s="51" t="s">
        <v>477</v>
      </c>
      <c r="D764" s="51" t="str">
        <f t="shared" si="13"/>
        <v>декабрь 2018г</v>
      </c>
      <c r="E764" s="51"/>
      <c r="F764" s="51"/>
      <c r="G764" s="77">
        <v>0</v>
      </c>
      <c r="H764" s="7"/>
    </row>
    <row r="765" spans="1:8" ht="31.5">
      <c r="A765" s="87" t="s">
        <v>337</v>
      </c>
      <c r="B765" s="82" t="s">
        <v>155</v>
      </c>
      <c r="C765" s="51" t="s">
        <v>477</v>
      </c>
      <c r="D765" s="51" t="str">
        <f t="shared" si="13"/>
        <v>декабрь 2018г</v>
      </c>
      <c r="E765" s="51"/>
      <c r="F765" s="51"/>
      <c r="G765" s="77">
        <v>0</v>
      </c>
      <c r="H765" s="7"/>
    </row>
    <row r="766" spans="1:8" ht="31.5">
      <c r="A766" s="87" t="s">
        <v>338</v>
      </c>
      <c r="B766" s="82" t="s">
        <v>157</v>
      </c>
      <c r="C766" s="51" t="s">
        <v>477</v>
      </c>
      <c r="D766" s="51" t="str">
        <f t="shared" si="13"/>
        <v>декабрь 2018г</v>
      </c>
      <c r="E766" s="51"/>
      <c r="F766" s="51"/>
      <c r="G766" s="77">
        <v>0</v>
      </c>
      <c r="H766" s="7"/>
    </row>
    <row r="767" spans="1:8" ht="31.5">
      <c r="A767" s="87" t="s">
        <v>62</v>
      </c>
      <c r="B767" s="152" t="s">
        <v>136</v>
      </c>
      <c r="C767" s="51"/>
      <c r="D767" s="51">
        <f t="shared" si="13"/>
        <v>0</v>
      </c>
      <c r="E767" s="51"/>
      <c r="F767" s="51"/>
      <c r="G767" s="77"/>
      <c r="H767" s="7"/>
    </row>
    <row r="768" spans="1:8" ht="31.5">
      <c r="A768" s="87" t="s">
        <v>339</v>
      </c>
      <c r="B768" s="82" t="s">
        <v>137</v>
      </c>
      <c r="C768" s="51" t="s">
        <v>505</v>
      </c>
      <c r="D768" s="51" t="str">
        <f t="shared" si="13"/>
        <v>январь 2019г</v>
      </c>
      <c r="E768" s="51"/>
      <c r="F768" s="51"/>
      <c r="G768" s="77">
        <v>0</v>
      </c>
      <c r="H768" s="7"/>
    </row>
    <row r="769" spans="1:8" ht="63">
      <c r="A769" s="87" t="s">
        <v>340</v>
      </c>
      <c r="B769" s="151" t="s">
        <v>159</v>
      </c>
      <c r="C769" s="51" t="s">
        <v>320</v>
      </c>
      <c r="D769" s="51" t="str">
        <f t="shared" si="13"/>
        <v>-</v>
      </c>
      <c r="E769" s="51"/>
      <c r="F769" s="51"/>
      <c r="G769" s="77">
        <v>0</v>
      </c>
      <c r="H769" s="7"/>
    </row>
    <row r="770" spans="1:8" ht="42.75" customHeight="1">
      <c r="A770" s="87" t="s">
        <v>341</v>
      </c>
      <c r="B770" s="82" t="s">
        <v>316</v>
      </c>
      <c r="C770" s="51" t="s">
        <v>507</v>
      </c>
      <c r="D770" s="51" t="str">
        <f t="shared" si="13"/>
        <v>февраль 2019г</v>
      </c>
      <c r="E770" s="51"/>
      <c r="F770" s="51"/>
      <c r="G770" s="77">
        <v>0</v>
      </c>
      <c r="H770" s="7"/>
    </row>
    <row r="771" spans="1:8" ht="38.25" customHeight="1" thickBot="1">
      <c r="A771" s="88" t="s">
        <v>342</v>
      </c>
      <c r="B771" s="90" t="s">
        <v>317</v>
      </c>
      <c r="C771" s="51" t="s">
        <v>506</v>
      </c>
      <c r="D771" s="51" t="str">
        <f t="shared" si="13"/>
        <v>март 2019г</v>
      </c>
      <c r="E771" s="52"/>
      <c r="F771" s="52"/>
      <c r="G771" s="91">
        <v>0</v>
      </c>
      <c r="H771" s="24"/>
    </row>
    <row r="772" spans="1:8" ht="15.75">
      <c r="A772" s="262"/>
      <c r="B772" s="262"/>
      <c r="C772" s="263"/>
      <c r="D772" s="263"/>
      <c r="E772" s="262"/>
      <c r="F772" s="262"/>
      <c r="G772" s="262"/>
      <c r="H772" s="262"/>
    </row>
    <row r="773" spans="1:8" ht="15.75">
      <c r="A773" s="972" t="s">
        <v>308</v>
      </c>
      <c r="B773" s="972"/>
      <c r="C773" s="972"/>
      <c r="D773" s="972"/>
      <c r="E773" s="972"/>
      <c r="F773" s="972"/>
      <c r="G773" s="972"/>
      <c r="H773" s="972"/>
    </row>
    <row r="774" spans="1:8" ht="15.75">
      <c r="A774" s="262"/>
      <c r="B774" s="262"/>
      <c r="C774" s="263"/>
      <c r="D774" s="263"/>
      <c r="E774" s="262"/>
      <c r="F774" s="262"/>
      <c r="G774" s="262"/>
      <c r="H774" s="262"/>
    </row>
    <row r="776" spans="1:8" ht="15.75">
      <c r="A776" s="265"/>
      <c r="B776" s="229"/>
      <c r="C776" s="264"/>
      <c r="D776" s="264"/>
      <c r="E776" s="229"/>
      <c r="F776" s="229"/>
      <c r="G776" s="229"/>
      <c r="H776" s="229"/>
    </row>
    <row r="777" ht="33.75" customHeight="1">
      <c r="H777" s="66" t="s">
        <v>280</v>
      </c>
    </row>
    <row r="778" ht="15.75">
      <c r="H778" s="66" t="s">
        <v>221</v>
      </c>
    </row>
    <row r="779" ht="15.75">
      <c r="H779" s="66" t="s">
        <v>389</v>
      </c>
    </row>
    <row r="780" ht="15.75">
      <c r="H780" s="66"/>
    </row>
    <row r="781" spans="1:8" ht="16.5" customHeight="1">
      <c r="A781" s="973" t="s">
        <v>493</v>
      </c>
      <c r="B781" s="973"/>
      <c r="C781" s="973"/>
      <c r="D781" s="973"/>
      <c r="E781" s="973"/>
      <c r="F781" s="973"/>
      <c r="G781" s="973"/>
      <c r="H781" s="973"/>
    </row>
    <row r="782" spans="1:8" ht="15.75">
      <c r="A782" s="83"/>
      <c r="B782" s="48"/>
      <c r="C782" s="48"/>
      <c r="D782" s="48"/>
      <c r="E782" s="48"/>
      <c r="F782" s="48"/>
      <c r="G782" s="48"/>
      <c r="H782" s="48"/>
    </row>
    <row r="783" ht="15.75" customHeight="1">
      <c r="H783" s="66" t="s">
        <v>222</v>
      </c>
    </row>
    <row r="784" ht="15.75">
      <c r="H784" s="66" t="s">
        <v>495</v>
      </c>
    </row>
    <row r="785" ht="15.75" customHeight="1">
      <c r="H785" s="66"/>
    </row>
    <row r="786" spans="1:10" s="25" customFormat="1" ht="15.75">
      <c r="A786" s="84"/>
      <c r="B786" s="12"/>
      <c r="C786" s="178"/>
      <c r="D786" s="178"/>
      <c r="E786" s="12"/>
      <c r="F786" s="12"/>
      <c r="G786" s="12"/>
      <c r="H786" s="139" t="s">
        <v>484</v>
      </c>
      <c r="I786" s="12"/>
      <c r="J786" s="12"/>
    </row>
    <row r="787" spans="1:10" s="25" customFormat="1" ht="15.75">
      <c r="A787" s="84"/>
      <c r="B787" s="12" t="s">
        <v>662</v>
      </c>
      <c r="C787" s="178"/>
      <c r="D787" s="178"/>
      <c r="E787" s="12"/>
      <c r="F787" s="12"/>
      <c r="G787" s="12"/>
      <c r="H787" s="66" t="s">
        <v>644</v>
      </c>
      <c r="I787" s="12"/>
      <c r="J787" s="12"/>
    </row>
    <row r="788" spans="1:10" s="25" customFormat="1" ht="15.75">
      <c r="A788" s="84"/>
      <c r="B788" s="12"/>
      <c r="C788" s="178"/>
      <c r="D788" s="178"/>
      <c r="E788" s="12"/>
      <c r="F788" s="12"/>
      <c r="G788" s="12"/>
      <c r="H788" s="66" t="s">
        <v>223</v>
      </c>
      <c r="I788" s="12"/>
      <c r="J788" s="12"/>
    </row>
    <row r="789" spans="1:10" s="25" customFormat="1" ht="15.75">
      <c r="A789" s="84"/>
      <c r="B789" s="12"/>
      <c r="C789" s="178"/>
      <c r="D789" s="178"/>
      <c r="E789" s="12"/>
      <c r="F789" s="12"/>
      <c r="G789" s="12"/>
      <c r="H789" s="12"/>
      <c r="I789" s="12"/>
      <c r="J789" s="12"/>
    </row>
    <row r="790" spans="1:10" s="25" customFormat="1" ht="15.75" customHeight="1">
      <c r="A790" s="85"/>
      <c r="B790" s="12"/>
      <c r="C790" s="178"/>
      <c r="D790" s="178"/>
      <c r="E790" s="12"/>
      <c r="F790" s="12"/>
      <c r="G790" s="12"/>
      <c r="H790" s="12"/>
      <c r="I790" s="12"/>
      <c r="J790" s="12"/>
    </row>
    <row r="791" spans="1:10" s="25" customFormat="1" ht="60" customHeight="1">
      <c r="A791" s="974" t="str">
        <f>'Формат ФСТ'!B28</f>
        <v>Строительство БКТП и КЛ-6кВ, взамен выбывающих основных фондов в пос .Болшево, ул.Станционная</v>
      </c>
      <c r="B791" s="982"/>
      <c r="C791" s="982"/>
      <c r="D791" s="982"/>
      <c r="E791" s="982"/>
      <c r="F791" s="982"/>
      <c r="G791" s="982"/>
      <c r="H791" s="982"/>
      <c r="I791" s="12"/>
      <c r="J791" s="12"/>
    </row>
    <row r="792" spans="1:10" s="25" customFormat="1" ht="32.25" customHeight="1">
      <c r="A792" s="974"/>
      <c r="B792" s="982"/>
      <c r="C792" s="982"/>
      <c r="D792" s="982"/>
      <c r="E792" s="982"/>
      <c r="F792" s="982"/>
      <c r="G792" s="982"/>
      <c r="H792" s="982"/>
      <c r="I792" s="12"/>
      <c r="J792" s="12"/>
    </row>
    <row r="793" spans="1:10" s="25" customFormat="1" ht="15.75">
      <c r="A793" s="975" t="s">
        <v>645</v>
      </c>
      <c r="B793" s="974"/>
      <c r="C793" s="974"/>
      <c r="D793" s="974"/>
      <c r="E793" s="974"/>
      <c r="F793" s="974"/>
      <c r="G793" s="974"/>
      <c r="H793" s="974"/>
      <c r="I793" s="12"/>
      <c r="J793" s="12"/>
    </row>
    <row r="794" spans="1:10" s="25" customFormat="1" ht="16.5" thickBot="1">
      <c r="A794" s="86"/>
      <c r="B794" s="54"/>
      <c r="C794" s="179"/>
      <c r="D794" s="179"/>
      <c r="E794" s="149"/>
      <c r="F794" s="149"/>
      <c r="G794" s="149"/>
      <c r="H794" s="149"/>
      <c r="I794" s="12"/>
      <c r="J794" s="12"/>
    </row>
    <row r="795" spans="1:10" s="25" customFormat="1" ht="15.75">
      <c r="A795" s="976" t="s">
        <v>1</v>
      </c>
      <c r="B795" s="860" t="s">
        <v>307</v>
      </c>
      <c r="C795" s="860" t="s">
        <v>195</v>
      </c>
      <c r="D795" s="860"/>
      <c r="E795" s="860"/>
      <c r="F795" s="860"/>
      <c r="G795" s="978" t="s">
        <v>125</v>
      </c>
      <c r="H795" s="980" t="s">
        <v>126</v>
      </c>
      <c r="I795" s="12"/>
      <c r="J795" s="12"/>
    </row>
    <row r="796" spans="1:10" s="25" customFormat="1" ht="15.75">
      <c r="A796" s="977"/>
      <c r="B796" s="861"/>
      <c r="C796" s="861"/>
      <c r="D796" s="861"/>
      <c r="E796" s="861"/>
      <c r="F796" s="861"/>
      <c r="G796" s="979"/>
      <c r="H796" s="981"/>
      <c r="I796" s="12"/>
      <c r="J796" s="12"/>
    </row>
    <row r="797" spans="1:10" s="25" customFormat="1" ht="31.5">
      <c r="A797" s="977"/>
      <c r="B797" s="861"/>
      <c r="C797" s="50" t="s">
        <v>127</v>
      </c>
      <c r="D797" s="50" t="s">
        <v>128</v>
      </c>
      <c r="E797" s="50" t="s">
        <v>127</v>
      </c>
      <c r="F797" s="50" t="s">
        <v>128</v>
      </c>
      <c r="G797" s="979"/>
      <c r="H797" s="981"/>
      <c r="I797" s="12"/>
      <c r="J797" s="12"/>
    </row>
    <row r="798" spans="1:10" s="25" customFormat="1" ht="15.75">
      <c r="A798" s="78">
        <v>1</v>
      </c>
      <c r="B798" s="19">
        <v>2</v>
      </c>
      <c r="C798" s="50">
        <v>3</v>
      </c>
      <c r="D798" s="50">
        <v>4</v>
      </c>
      <c r="E798" s="50"/>
      <c r="F798" s="50"/>
      <c r="G798" s="62">
        <v>5</v>
      </c>
      <c r="H798" s="20">
        <v>6</v>
      </c>
      <c r="I798" s="12"/>
      <c r="J798" s="12"/>
    </row>
    <row r="799" spans="1:10" s="25" customFormat="1" ht="15.75">
      <c r="A799" s="87"/>
      <c r="B799" s="19"/>
      <c r="C799" s="51"/>
      <c r="D799" s="51"/>
      <c r="E799" s="51"/>
      <c r="F799" s="51"/>
      <c r="G799" s="51"/>
      <c r="H799" s="7"/>
      <c r="I799" s="12"/>
      <c r="J799" s="12"/>
    </row>
    <row r="800" spans="1:8" ht="15.75">
      <c r="A800" s="78">
        <v>1</v>
      </c>
      <c r="B800" s="152" t="s">
        <v>138</v>
      </c>
      <c r="C800" s="50" t="s">
        <v>320</v>
      </c>
      <c r="D800" s="50" t="s">
        <v>320</v>
      </c>
      <c r="E800" s="50"/>
      <c r="F800" s="50"/>
      <c r="G800" s="77"/>
      <c r="H800" s="20"/>
    </row>
    <row r="801" spans="1:8" ht="15.75">
      <c r="A801" s="78" t="s">
        <v>325</v>
      </c>
      <c r="B801" s="150" t="s">
        <v>139</v>
      </c>
      <c r="C801" s="50" t="s">
        <v>320</v>
      </c>
      <c r="D801" s="50" t="s">
        <v>320</v>
      </c>
      <c r="E801" s="50"/>
      <c r="F801" s="50"/>
      <c r="G801" s="77">
        <v>0</v>
      </c>
      <c r="H801" s="20"/>
    </row>
    <row r="802" spans="1:8" ht="15.75">
      <c r="A802" s="78" t="s">
        <v>326</v>
      </c>
      <c r="B802" s="150" t="s">
        <v>140</v>
      </c>
      <c r="C802" s="50" t="s">
        <v>320</v>
      </c>
      <c r="D802" s="50" t="s">
        <v>320</v>
      </c>
      <c r="E802" s="50"/>
      <c r="F802" s="50"/>
      <c r="G802" s="77">
        <v>0</v>
      </c>
      <c r="H802" s="20"/>
    </row>
    <row r="803" spans="1:8" ht="31.5">
      <c r="A803" s="87" t="s">
        <v>327</v>
      </c>
      <c r="B803" s="82" t="s">
        <v>313</v>
      </c>
      <c r="C803" s="51" t="s">
        <v>606</v>
      </c>
      <c r="D803" s="51" t="str">
        <f>C803</f>
        <v>март 2019 г.</v>
      </c>
      <c r="E803" s="51"/>
      <c r="F803" s="51"/>
      <c r="G803" s="77">
        <v>0</v>
      </c>
      <c r="H803" s="7"/>
    </row>
    <row r="804" spans="1:8" ht="63">
      <c r="A804" s="87" t="s">
        <v>328</v>
      </c>
      <c r="B804" s="150" t="s">
        <v>142</v>
      </c>
      <c r="C804" s="51" t="s">
        <v>320</v>
      </c>
      <c r="D804" s="51" t="s">
        <v>320</v>
      </c>
      <c r="E804" s="51"/>
      <c r="F804" s="51"/>
      <c r="G804" s="77">
        <v>0</v>
      </c>
      <c r="H804" s="7"/>
    </row>
    <row r="805" spans="1:8" ht="31.5">
      <c r="A805" s="87" t="s">
        <v>329</v>
      </c>
      <c r="B805" s="82" t="s">
        <v>144</v>
      </c>
      <c r="C805" s="51" t="s">
        <v>607</v>
      </c>
      <c r="D805" s="51" t="str">
        <f>C805</f>
        <v>апрель                          2019 г.</v>
      </c>
      <c r="E805" s="51"/>
      <c r="F805" s="51"/>
      <c r="G805" s="77">
        <v>0</v>
      </c>
      <c r="H805" s="7"/>
    </row>
    <row r="806" spans="1:8" ht="31.5">
      <c r="A806" s="87" t="s">
        <v>330</v>
      </c>
      <c r="B806" s="82" t="s">
        <v>146</v>
      </c>
      <c r="C806" s="51" t="s">
        <v>607</v>
      </c>
      <c r="D806" s="51" t="str">
        <f>C806</f>
        <v>апрель                          2019 г.</v>
      </c>
      <c r="E806" s="51"/>
      <c r="F806" s="51"/>
      <c r="G806" s="77">
        <v>0</v>
      </c>
      <c r="H806" s="7"/>
    </row>
    <row r="807" spans="1:8" ht="15.75">
      <c r="A807" s="87" t="s">
        <v>5</v>
      </c>
      <c r="B807" s="152" t="s">
        <v>131</v>
      </c>
      <c r="C807" s="51"/>
      <c r="D807" s="51"/>
      <c r="E807" s="51"/>
      <c r="F807" s="51"/>
      <c r="G807" s="77"/>
      <c r="H807" s="7"/>
    </row>
    <row r="808" spans="1:8" ht="15.75">
      <c r="A808" s="87" t="s">
        <v>331</v>
      </c>
      <c r="B808" s="82" t="s">
        <v>314</v>
      </c>
      <c r="C808" s="51" t="s">
        <v>608</v>
      </c>
      <c r="D808" s="51" t="str">
        <f>C808</f>
        <v>май 2019 г.</v>
      </c>
      <c r="E808" s="51"/>
      <c r="F808" s="51"/>
      <c r="G808" s="77">
        <v>0</v>
      </c>
      <c r="H808" s="7"/>
    </row>
    <row r="809" spans="1:8" ht="63">
      <c r="A809" s="87" t="s">
        <v>332</v>
      </c>
      <c r="B809" s="151" t="s">
        <v>148</v>
      </c>
      <c r="C809" s="51" t="s">
        <v>320</v>
      </c>
      <c r="D809" s="51" t="s">
        <v>320</v>
      </c>
      <c r="E809" s="51"/>
      <c r="F809" s="51"/>
      <c r="G809" s="77">
        <v>0</v>
      </c>
      <c r="H809" s="7"/>
    </row>
    <row r="810" spans="1:8" ht="31.5">
      <c r="A810" s="87" t="s">
        <v>333</v>
      </c>
      <c r="B810" s="151" t="s">
        <v>149</v>
      </c>
      <c r="C810" s="51" t="s">
        <v>320</v>
      </c>
      <c r="D810" s="51" t="s">
        <v>320</v>
      </c>
      <c r="E810" s="51"/>
      <c r="F810" s="51"/>
      <c r="G810" s="77">
        <v>0</v>
      </c>
      <c r="H810" s="7"/>
    </row>
    <row r="811" spans="1:8" ht="47.25">
      <c r="A811" s="87" t="s">
        <v>60</v>
      </c>
      <c r="B811" s="152" t="s">
        <v>150</v>
      </c>
      <c r="C811" s="51"/>
      <c r="D811" s="51"/>
      <c r="E811" s="51"/>
      <c r="F811" s="51"/>
      <c r="G811" s="77"/>
      <c r="H811" s="7"/>
    </row>
    <row r="812" spans="1:8" ht="31.5">
      <c r="A812" s="87" t="s">
        <v>334</v>
      </c>
      <c r="B812" s="82" t="s">
        <v>315</v>
      </c>
      <c r="C812" s="51" t="s">
        <v>609</v>
      </c>
      <c r="D812" s="51" t="str">
        <f>C812</f>
        <v>июнь 2019 г.</v>
      </c>
      <c r="E812" s="51"/>
      <c r="F812" s="51"/>
      <c r="G812" s="77">
        <v>0</v>
      </c>
      <c r="H812" s="7"/>
    </row>
    <row r="813" spans="1:8" ht="15.75" customHeight="1">
      <c r="A813" s="87" t="s">
        <v>335</v>
      </c>
      <c r="B813" s="82" t="s">
        <v>152</v>
      </c>
      <c r="C813" s="51" t="s">
        <v>609</v>
      </c>
      <c r="D813" s="51" t="s">
        <v>610</v>
      </c>
      <c r="E813" s="51"/>
      <c r="F813" s="51"/>
      <c r="G813" s="77">
        <v>0</v>
      </c>
      <c r="H813" s="7"/>
    </row>
    <row r="814" spans="1:8" ht="31.5">
      <c r="A814" s="87" t="s">
        <v>336</v>
      </c>
      <c r="B814" s="82" t="s">
        <v>153</v>
      </c>
      <c r="C814" s="51" t="s">
        <v>611</v>
      </c>
      <c r="D814" s="51" t="s">
        <v>612</v>
      </c>
      <c r="E814" s="51"/>
      <c r="F814" s="51"/>
      <c r="G814" s="77">
        <v>0</v>
      </c>
      <c r="H814" s="7"/>
    </row>
    <row r="815" spans="1:8" ht="31.5">
      <c r="A815" s="87" t="s">
        <v>337</v>
      </c>
      <c r="B815" s="82" t="s">
        <v>155</v>
      </c>
      <c r="C815" s="51" t="s">
        <v>613</v>
      </c>
      <c r="D815" s="51" t="str">
        <f aca="true" t="shared" si="14" ref="D815:D821">C815</f>
        <v>октябрь                             2019 г.</v>
      </c>
      <c r="E815" s="51"/>
      <c r="F815" s="51"/>
      <c r="G815" s="77">
        <v>0</v>
      </c>
      <c r="H815" s="7"/>
    </row>
    <row r="816" spans="1:8" ht="31.5">
      <c r="A816" s="87" t="s">
        <v>338</v>
      </c>
      <c r="B816" s="82" t="s">
        <v>157</v>
      </c>
      <c r="C816" s="51" t="s">
        <v>614</v>
      </c>
      <c r="D816" s="51" t="str">
        <f t="shared" si="14"/>
        <v>ноябрь                 2019 г.</v>
      </c>
      <c r="E816" s="51"/>
      <c r="F816" s="51"/>
      <c r="G816" s="77">
        <v>0</v>
      </c>
      <c r="H816" s="7"/>
    </row>
    <row r="817" spans="1:8" ht="31.5">
      <c r="A817" s="87" t="s">
        <v>62</v>
      </c>
      <c r="B817" s="152" t="s">
        <v>136</v>
      </c>
      <c r="C817" s="51"/>
      <c r="D817" s="51">
        <f t="shared" si="14"/>
        <v>0</v>
      </c>
      <c r="E817" s="51"/>
      <c r="F817" s="51"/>
      <c r="G817" s="77"/>
      <c r="H817" s="7"/>
    </row>
    <row r="818" spans="1:8" ht="31.5">
      <c r="A818" s="87" t="s">
        <v>339</v>
      </c>
      <c r="B818" s="82" t="s">
        <v>137</v>
      </c>
      <c r="C818" s="51" t="s">
        <v>614</v>
      </c>
      <c r="D818" s="51" t="str">
        <f t="shared" si="14"/>
        <v>ноябрь                 2019 г.</v>
      </c>
      <c r="E818" s="51"/>
      <c r="F818" s="51"/>
      <c r="G818" s="77">
        <v>0</v>
      </c>
      <c r="H818" s="7"/>
    </row>
    <row r="819" spans="1:8" ht="63">
      <c r="A819" s="87" t="s">
        <v>340</v>
      </c>
      <c r="B819" s="151" t="s">
        <v>159</v>
      </c>
      <c r="C819" s="51" t="s">
        <v>320</v>
      </c>
      <c r="D819" s="51" t="str">
        <f t="shared" si="14"/>
        <v>-</v>
      </c>
      <c r="E819" s="51"/>
      <c r="F819" s="51"/>
      <c r="G819" s="77">
        <v>0</v>
      </c>
      <c r="H819" s="7"/>
    </row>
    <row r="820" spans="1:8" ht="31.5">
      <c r="A820" s="87" t="s">
        <v>341</v>
      </c>
      <c r="B820" s="82" t="s">
        <v>316</v>
      </c>
      <c r="C820" s="51" t="s">
        <v>615</v>
      </c>
      <c r="D820" s="51" t="str">
        <f t="shared" si="14"/>
        <v>декабрь               2019 г</v>
      </c>
      <c r="E820" s="51"/>
      <c r="F820" s="51"/>
      <c r="G820" s="77">
        <v>0</v>
      </c>
      <c r="H820" s="7"/>
    </row>
    <row r="821" spans="1:8" ht="32.25" thickBot="1">
      <c r="A821" s="88" t="s">
        <v>342</v>
      </c>
      <c r="B821" s="90" t="s">
        <v>317</v>
      </c>
      <c r="C821" s="52" t="s">
        <v>615</v>
      </c>
      <c r="D821" s="52" t="str">
        <f t="shared" si="14"/>
        <v>декабрь               2019 г</v>
      </c>
      <c r="E821" s="52"/>
      <c r="F821" s="52"/>
      <c r="G821" s="91">
        <v>0</v>
      </c>
      <c r="H821" s="24"/>
    </row>
    <row r="822" spans="1:8" ht="15.75">
      <c r="A822" s="262"/>
      <c r="B822" s="262"/>
      <c r="C822" s="263"/>
      <c r="D822" s="263"/>
      <c r="E822" s="262"/>
      <c r="F822" s="262"/>
      <c r="G822" s="262"/>
      <c r="H822" s="262"/>
    </row>
    <row r="823" spans="1:8" ht="15.75">
      <c r="A823" s="972" t="s">
        <v>308</v>
      </c>
      <c r="B823" s="972"/>
      <c r="C823" s="972"/>
      <c r="D823" s="972"/>
      <c r="E823" s="972"/>
      <c r="F823" s="972"/>
      <c r="G823" s="972"/>
      <c r="H823" s="972"/>
    </row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7" ht="33.75" customHeight="1">
      <c r="H837" s="66" t="s">
        <v>280</v>
      </c>
    </row>
    <row r="838" ht="15.75">
      <c r="H838" s="66" t="s">
        <v>221</v>
      </c>
    </row>
    <row r="839" ht="15.75">
      <c r="H839" s="66" t="s">
        <v>389</v>
      </c>
    </row>
    <row r="840" ht="15.75">
      <c r="H840" s="66"/>
    </row>
    <row r="841" spans="1:8" ht="16.5" customHeight="1">
      <c r="A841" s="973" t="s">
        <v>493</v>
      </c>
      <c r="B841" s="973"/>
      <c r="C841" s="973"/>
      <c r="D841" s="973"/>
      <c r="E841" s="973"/>
      <c r="F841" s="973"/>
      <c r="G841" s="973"/>
      <c r="H841" s="973"/>
    </row>
    <row r="842" spans="1:8" ht="15.75">
      <c r="A842" s="83"/>
      <c r="B842" s="48"/>
      <c r="C842" s="48"/>
      <c r="D842" s="48"/>
      <c r="E842" s="48"/>
      <c r="F842" s="48"/>
      <c r="G842" s="48"/>
      <c r="H842" s="48"/>
    </row>
    <row r="843" ht="15.75" customHeight="1">
      <c r="H843" s="66" t="s">
        <v>222</v>
      </c>
    </row>
    <row r="844" ht="15.75">
      <c r="H844" s="66" t="s">
        <v>495</v>
      </c>
    </row>
    <row r="845" ht="15.75" customHeight="1">
      <c r="H845" s="66"/>
    </row>
    <row r="846" spans="1:10" s="25" customFormat="1" ht="15.75">
      <c r="A846" s="84"/>
      <c r="B846" s="12"/>
      <c r="C846" s="178"/>
      <c r="D846" s="178"/>
      <c r="E846" s="12"/>
      <c r="F846" s="12"/>
      <c r="G846" s="12"/>
      <c r="H846" s="139" t="s">
        <v>484</v>
      </c>
      <c r="I846" s="12"/>
      <c r="J846" s="12"/>
    </row>
    <row r="847" spans="1:10" s="25" customFormat="1" ht="15.75">
      <c r="A847" s="84"/>
      <c r="B847" s="12" t="s">
        <v>663</v>
      </c>
      <c r="C847" s="178"/>
      <c r="D847" s="178"/>
      <c r="E847" s="12"/>
      <c r="F847" s="12"/>
      <c r="G847" s="12"/>
      <c r="H847" s="66" t="s">
        <v>644</v>
      </c>
      <c r="I847" s="12"/>
      <c r="J847" s="12"/>
    </row>
    <row r="848" spans="1:10" s="25" customFormat="1" ht="15.75">
      <c r="A848" s="84"/>
      <c r="B848" s="12"/>
      <c r="C848" s="178"/>
      <c r="D848" s="178"/>
      <c r="E848" s="12"/>
      <c r="F848" s="12"/>
      <c r="G848" s="12"/>
      <c r="H848" s="66" t="s">
        <v>223</v>
      </c>
      <c r="I848" s="12"/>
      <c r="J848" s="12"/>
    </row>
    <row r="849" spans="1:10" s="25" customFormat="1" ht="15.75">
      <c r="A849" s="84"/>
      <c r="B849" s="12"/>
      <c r="C849" s="178"/>
      <c r="D849" s="178"/>
      <c r="E849" s="12"/>
      <c r="F849" s="12"/>
      <c r="G849" s="12"/>
      <c r="H849" s="12"/>
      <c r="I849" s="12"/>
      <c r="J849" s="12"/>
    </row>
    <row r="850" spans="1:10" s="25" customFormat="1" ht="15.75" customHeight="1">
      <c r="A850" s="85"/>
      <c r="B850" s="12"/>
      <c r="C850" s="178"/>
      <c r="D850" s="178"/>
      <c r="E850" s="12"/>
      <c r="F850" s="12"/>
      <c r="G850" s="12"/>
      <c r="H850" s="12"/>
      <c r="I850" s="12"/>
      <c r="J850" s="12"/>
    </row>
    <row r="851" spans="1:10" s="25" customFormat="1" ht="15.75">
      <c r="A851" s="974" t="s">
        <v>596</v>
      </c>
      <c r="B851" s="974"/>
      <c r="C851" s="974"/>
      <c r="D851" s="974"/>
      <c r="E851" s="974"/>
      <c r="F851" s="974"/>
      <c r="G851" s="974"/>
      <c r="H851" s="974"/>
      <c r="I851" s="12"/>
      <c r="J851" s="12"/>
    </row>
    <row r="852" spans="1:10" s="25" customFormat="1" ht="21" customHeight="1">
      <c r="A852" s="857" t="str">
        <f>'Формат ФСТ'!B30</f>
        <v>Реконструкция РУ-10 кВ РП-1523, по адресу: г. Королев, пр-т Космонавтов,д. 21 Б</v>
      </c>
      <c r="B852" s="857"/>
      <c r="C852" s="857"/>
      <c r="D852" s="857"/>
      <c r="E852" s="857"/>
      <c r="F852" s="857"/>
      <c r="G852" s="857"/>
      <c r="H852" s="857"/>
      <c r="I852" s="12"/>
      <c r="J852" s="12"/>
    </row>
    <row r="853" spans="1:10" s="25" customFormat="1" ht="15.75">
      <c r="A853" s="84"/>
      <c r="B853" s="12"/>
      <c r="C853" s="178"/>
      <c r="D853" s="178"/>
      <c r="E853" s="12"/>
      <c r="F853" s="12"/>
      <c r="G853" s="12"/>
      <c r="H853" s="12"/>
      <c r="I853" s="12"/>
      <c r="J853" s="12"/>
    </row>
    <row r="854" spans="1:10" s="25" customFormat="1" ht="15.75">
      <c r="A854" s="975" t="s">
        <v>645</v>
      </c>
      <c r="B854" s="965"/>
      <c r="C854" s="965"/>
      <c r="D854" s="965"/>
      <c r="E854" s="965"/>
      <c r="F854" s="965"/>
      <c r="G854" s="965"/>
      <c r="H854" s="965"/>
      <c r="I854" s="12"/>
      <c r="J854" s="12"/>
    </row>
    <row r="855" spans="1:10" s="25" customFormat="1" ht="16.5" thickBot="1">
      <c r="A855" s="86"/>
      <c r="B855" s="54"/>
      <c r="C855" s="179"/>
      <c r="D855" s="179"/>
      <c r="E855" s="149"/>
      <c r="F855" s="149"/>
      <c r="G855" s="149"/>
      <c r="H855" s="149"/>
      <c r="I855" s="12"/>
      <c r="J855" s="12"/>
    </row>
    <row r="856" spans="1:10" s="25" customFormat="1" ht="15.75">
      <c r="A856" s="976" t="s">
        <v>1</v>
      </c>
      <c r="B856" s="860" t="s">
        <v>307</v>
      </c>
      <c r="C856" s="860" t="s">
        <v>195</v>
      </c>
      <c r="D856" s="860"/>
      <c r="E856" s="860"/>
      <c r="F856" s="860"/>
      <c r="G856" s="978" t="s">
        <v>125</v>
      </c>
      <c r="H856" s="980" t="s">
        <v>126</v>
      </c>
      <c r="I856" s="12"/>
      <c r="J856" s="12"/>
    </row>
    <row r="857" spans="1:10" s="25" customFormat="1" ht="15.75">
      <c r="A857" s="977"/>
      <c r="B857" s="861"/>
      <c r="C857" s="861"/>
      <c r="D857" s="861"/>
      <c r="E857" s="861"/>
      <c r="F857" s="861"/>
      <c r="G857" s="979"/>
      <c r="H857" s="981"/>
      <c r="I857" s="12"/>
      <c r="J857" s="12"/>
    </row>
    <row r="858" spans="1:10" s="25" customFormat="1" ht="48.75" customHeight="1">
      <c r="A858" s="977"/>
      <c r="B858" s="861"/>
      <c r="C858" s="50" t="s">
        <v>127</v>
      </c>
      <c r="D858" s="50" t="s">
        <v>128</v>
      </c>
      <c r="E858" s="50" t="s">
        <v>127</v>
      </c>
      <c r="F858" s="50" t="s">
        <v>128</v>
      </c>
      <c r="G858" s="979"/>
      <c r="H858" s="981"/>
      <c r="I858" s="12"/>
      <c r="J858" s="12"/>
    </row>
    <row r="859" spans="1:10" s="25" customFormat="1" ht="15.75">
      <c r="A859" s="78">
        <v>1</v>
      </c>
      <c r="B859" s="19">
        <v>2</v>
      </c>
      <c r="C859" s="50">
        <v>3</v>
      </c>
      <c r="D859" s="50">
        <v>4</v>
      </c>
      <c r="E859" s="50"/>
      <c r="F859" s="50"/>
      <c r="G859" s="62">
        <v>5</v>
      </c>
      <c r="H859" s="20">
        <v>6</v>
      </c>
      <c r="I859" s="12"/>
      <c r="J859" s="12"/>
    </row>
    <row r="860" spans="1:10" s="25" customFormat="1" ht="15.75">
      <c r="A860" s="87"/>
      <c r="B860" s="19"/>
      <c r="C860" s="51"/>
      <c r="D860" s="51"/>
      <c r="E860" s="51"/>
      <c r="F860" s="51"/>
      <c r="G860" s="51"/>
      <c r="H860" s="7"/>
      <c r="I860" s="12"/>
      <c r="J860" s="12"/>
    </row>
    <row r="861" spans="1:8" ht="21.75" customHeight="1">
      <c r="A861" s="78">
        <v>1</v>
      </c>
      <c r="B861" s="152" t="s">
        <v>138</v>
      </c>
      <c r="C861" s="50" t="s">
        <v>320</v>
      </c>
      <c r="D861" s="50" t="s">
        <v>320</v>
      </c>
      <c r="E861" s="50"/>
      <c r="F861" s="50"/>
      <c r="G861" s="77"/>
      <c r="H861" s="20"/>
    </row>
    <row r="862" spans="1:8" ht="15.75">
      <c r="A862" s="78" t="s">
        <v>325</v>
      </c>
      <c r="B862" s="150" t="s">
        <v>139</v>
      </c>
      <c r="C862" s="50" t="s">
        <v>320</v>
      </c>
      <c r="D862" s="50" t="s">
        <v>320</v>
      </c>
      <c r="E862" s="50"/>
      <c r="F862" s="50"/>
      <c r="G862" s="77">
        <v>0</v>
      </c>
      <c r="H862" s="20"/>
    </row>
    <row r="863" spans="1:8" ht="15.75">
      <c r="A863" s="78" t="s">
        <v>326</v>
      </c>
      <c r="B863" s="150" t="s">
        <v>140</v>
      </c>
      <c r="C863" s="50" t="s">
        <v>320</v>
      </c>
      <c r="D863" s="50" t="s">
        <v>320</v>
      </c>
      <c r="E863" s="50"/>
      <c r="F863" s="50"/>
      <c r="G863" s="77">
        <v>0</v>
      </c>
      <c r="H863" s="20"/>
    </row>
    <row r="864" spans="1:8" ht="31.5">
      <c r="A864" s="87" t="s">
        <v>327</v>
      </c>
      <c r="B864" s="82" t="s">
        <v>313</v>
      </c>
      <c r="C864" s="51" t="s">
        <v>606</v>
      </c>
      <c r="D864" s="51" t="str">
        <f>C864</f>
        <v>март 2019 г.</v>
      </c>
      <c r="E864" s="51"/>
      <c r="F864" s="51"/>
      <c r="G864" s="77">
        <v>0</v>
      </c>
      <c r="H864" s="7"/>
    </row>
    <row r="865" spans="1:8" ht="63">
      <c r="A865" s="87" t="s">
        <v>328</v>
      </c>
      <c r="B865" s="150" t="s">
        <v>142</v>
      </c>
      <c r="C865" s="51" t="s">
        <v>320</v>
      </c>
      <c r="D865" s="51" t="s">
        <v>320</v>
      </c>
      <c r="E865" s="51"/>
      <c r="F865" s="51"/>
      <c r="G865" s="77">
        <v>0</v>
      </c>
      <c r="H865" s="7"/>
    </row>
    <row r="866" spans="1:8" ht="31.5">
      <c r="A866" s="87" t="s">
        <v>329</v>
      </c>
      <c r="B866" s="82" t="s">
        <v>144</v>
      </c>
      <c r="C866" s="51" t="s">
        <v>607</v>
      </c>
      <c r="D866" s="51" t="str">
        <f>C866</f>
        <v>апрель                          2019 г.</v>
      </c>
      <c r="E866" s="51"/>
      <c r="F866" s="51"/>
      <c r="G866" s="77">
        <v>0</v>
      </c>
      <c r="H866" s="7"/>
    </row>
    <row r="867" spans="1:8" ht="31.5">
      <c r="A867" s="87" t="s">
        <v>330</v>
      </c>
      <c r="B867" s="82" t="s">
        <v>146</v>
      </c>
      <c r="C867" s="51" t="s">
        <v>607</v>
      </c>
      <c r="D867" s="51" t="str">
        <f>C867</f>
        <v>апрель                          2019 г.</v>
      </c>
      <c r="E867" s="51"/>
      <c r="F867" s="51"/>
      <c r="G867" s="77">
        <v>0</v>
      </c>
      <c r="H867" s="7"/>
    </row>
    <row r="868" spans="1:8" ht="15.75">
      <c r="A868" s="87" t="s">
        <v>5</v>
      </c>
      <c r="B868" s="152" t="s">
        <v>131</v>
      </c>
      <c r="C868" s="51"/>
      <c r="D868" s="51"/>
      <c r="E868" s="51"/>
      <c r="F868" s="51"/>
      <c r="G868" s="77"/>
      <c r="H868" s="7"/>
    </row>
    <row r="869" spans="1:8" ht="15.75">
      <c r="A869" s="87" t="s">
        <v>331</v>
      </c>
      <c r="B869" s="82" t="s">
        <v>314</v>
      </c>
      <c r="C869" s="51" t="s">
        <v>608</v>
      </c>
      <c r="D869" s="51" t="str">
        <f>C869</f>
        <v>май 2019 г.</v>
      </c>
      <c r="E869" s="51"/>
      <c r="F869" s="51"/>
      <c r="G869" s="77">
        <v>0</v>
      </c>
      <c r="H869" s="7"/>
    </row>
    <row r="870" spans="1:8" ht="63">
      <c r="A870" s="87" t="s">
        <v>332</v>
      </c>
      <c r="B870" s="151" t="s">
        <v>148</v>
      </c>
      <c r="C870" s="51" t="s">
        <v>320</v>
      </c>
      <c r="D870" s="51" t="s">
        <v>320</v>
      </c>
      <c r="E870" s="51"/>
      <c r="F870" s="51"/>
      <c r="G870" s="77">
        <v>0</v>
      </c>
      <c r="H870" s="7"/>
    </row>
    <row r="871" spans="1:8" ht="31.5">
      <c r="A871" s="87" t="s">
        <v>333</v>
      </c>
      <c r="B871" s="151" t="s">
        <v>149</v>
      </c>
      <c r="C871" s="51" t="s">
        <v>320</v>
      </c>
      <c r="D871" s="51" t="s">
        <v>320</v>
      </c>
      <c r="E871" s="51"/>
      <c r="F871" s="51"/>
      <c r="G871" s="77">
        <v>0</v>
      </c>
      <c r="H871" s="7"/>
    </row>
    <row r="872" spans="1:8" ht="47.25">
      <c r="A872" s="87" t="s">
        <v>60</v>
      </c>
      <c r="B872" s="152" t="s">
        <v>150</v>
      </c>
      <c r="C872" s="51"/>
      <c r="D872" s="51"/>
      <c r="E872" s="51"/>
      <c r="F872" s="51"/>
      <c r="G872" s="77"/>
      <c r="H872" s="7"/>
    </row>
    <row r="873" spans="1:8" ht="31.5">
      <c r="A873" s="87" t="s">
        <v>334</v>
      </c>
      <c r="B873" s="82" t="s">
        <v>315</v>
      </c>
      <c r="C873" s="51" t="s">
        <v>609</v>
      </c>
      <c r="D873" s="51" t="str">
        <f>C873</f>
        <v>июнь 2019 г.</v>
      </c>
      <c r="E873" s="51"/>
      <c r="F873" s="51"/>
      <c r="G873" s="77">
        <v>0</v>
      </c>
      <c r="H873" s="7"/>
    </row>
    <row r="874" spans="1:8" ht="15.75" customHeight="1">
      <c r="A874" s="87" t="s">
        <v>335</v>
      </c>
      <c r="B874" s="82" t="s">
        <v>152</v>
      </c>
      <c r="C874" s="51" t="s">
        <v>609</v>
      </c>
      <c r="D874" s="51" t="s">
        <v>610</v>
      </c>
      <c r="E874" s="51"/>
      <c r="F874" s="51"/>
      <c r="G874" s="77">
        <v>0</v>
      </c>
      <c r="H874" s="7"/>
    </row>
    <row r="875" spans="1:8" ht="31.5">
      <c r="A875" s="87" t="s">
        <v>336</v>
      </c>
      <c r="B875" s="82" t="s">
        <v>153</v>
      </c>
      <c r="C875" s="51" t="s">
        <v>611</v>
      </c>
      <c r="D875" s="51" t="s">
        <v>612</v>
      </c>
      <c r="E875" s="51"/>
      <c r="F875" s="51"/>
      <c r="G875" s="77">
        <v>0</v>
      </c>
      <c r="H875" s="7"/>
    </row>
    <row r="876" spans="1:8" ht="31.5">
      <c r="A876" s="87" t="s">
        <v>337</v>
      </c>
      <c r="B876" s="82" t="s">
        <v>155</v>
      </c>
      <c r="C876" s="51" t="s">
        <v>613</v>
      </c>
      <c r="D876" s="51" t="str">
        <f aca="true" t="shared" si="15" ref="D876:D882">C876</f>
        <v>октябрь                             2019 г.</v>
      </c>
      <c r="E876" s="51"/>
      <c r="F876" s="51"/>
      <c r="G876" s="77">
        <v>0</v>
      </c>
      <c r="H876" s="7"/>
    </row>
    <row r="877" spans="1:8" ht="31.5">
      <c r="A877" s="87" t="s">
        <v>338</v>
      </c>
      <c r="B877" s="82" t="s">
        <v>157</v>
      </c>
      <c r="C877" s="51" t="s">
        <v>614</v>
      </c>
      <c r="D877" s="51" t="str">
        <f t="shared" si="15"/>
        <v>ноябрь                 2019 г.</v>
      </c>
      <c r="E877" s="51"/>
      <c r="F877" s="51"/>
      <c r="G877" s="77">
        <v>0</v>
      </c>
      <c r="H877" s="7"/>
    </row>
    <row r="878" spans="1:8" ht="31.5">
      <c r="A878" s="87" t="s">
        <v>62</v>
      </c>
      <c r="B878" s="152" t="s">
        <v>136</v>
      </c>
      <c r="C878" s="51"/>
      <c r="D878" s="51">
        <f t="shared" si="15"/>
        <v>0</v>
      </c>
      <c r="E878" s="51"/>
      <c r="F878" s="51"/>
      <c r="G878" s="77"/>
      <c r="H878" s="7"/>
    </row>
    <row r="879" spans="1:8" ht="31.5">
      <c r="A879" s="87" t="s">
        <v>339</v>
      </c>
      <c r="B879" s="82" t="s">
        <v>137</v>
      </c>
      <c r="C879" s="51" t="s">
        <v>614</v>
      </c>
      <c r="D879" s="51" t="str">
        <f t="shared" si="15"/>
        <v>ноябрь                 2019 г.</v>
      </c>
      <c r="E879" s="51"/>
      <c r="F879" s="51"/>
      <c r="G879" s="77">
        <v>0</v>
      </c>
      <c r="H879" s="7"/>
    </row>
    <row r="880" spans="1:8" ht="63">
      <c r="A880" s="87" t="s">
        <v>340</v>
      </c>
      <c r="B880" s="151" t="s">
        <v>159</v>
      </c>
      <c r="C880" s="51" t="s">
        <v>320</v>
      </c>
      <c r="D880" s="51" t="str">
        <f t="shared" si="15"/>
        <v>-</v>
      </c>
      <c r="E880" s="51"/>
      <c r="F880" s="51"/>
      <c r="G880" s="77">
        <v>0</v>
      </c>
      <c r="H880" s="7"/>
    </row>
    <row r="881" spans="1:8" ht="31.5">
      <c r="A881" s="87" t="s">
        <v>341</v>
      </c>
      <c r="B881" s="82" t="s">
        <v>316</v>
      </c>
      <c r="C881" s="51" t="s">
        <v>615</v>
      </c>
      <c r="D881" s="51" t="str">
        <f t="shared" si="15"/>
        <v>декабрь               2019 г</v>
      </c>
      <c r="E881" s="51"/>
      <c r="F881" s="51"/>
      <c r="G881" s="77">
        <v>0</v>
      </c>
      <c r="H881" s="7"/>
    </row>
    <row r="882" spans="1:8" ht="32.25" thickBot="1">
      <c r="A882" s="88" t="s">
        <v>342</v>
      </c>
      <c r="B882" s="90" t="s">
        <v>317</v>
      </c>
      <c r="C882" s="52" t="s">
        <v>615</v>
      </c>
      <c r="D882" s="52" t="str">
        <f t="shared" si="15"/>
        <v>декабрь               2019 г</v>
      </c>
      <c r="E882" s="52"/>
      <c r="F882" s="52"/>
      <c r="G882" s="91">
        <v>0</v>
      </c>
      <c r="H882" s="24"/>
    </row>
    <row r="883" spans="1:8" ht="15.75">
      <c r="A883" s="262"/>
      <c r="B883" s="262"/>
      <c r="C883" s="263"/>
      <c r="D883" s="263"/>
      <c r="E883" s="262"/>
      <c r="F883" s="262"/>
      <c r="G883" s="262"/>
      <c r="H883" s="262"/>
    </row>
    <row r="884" spans="1:8" ht="15.75">
      <c r="A884" s="972" t="s">
        <v>308</v>
      </c>
      <c r="B884" s="972"/>
      <c r="C884" s="972"/>
      <c r="D884" s="972"/>
      <c r="E884" s="972"/>
      <c r="F884" s="972"/>
      <c r="G884" s="972"/>
      <c r="H884" s="972"/>
    </row>
    <row r="887" ht="15.75">
      <c r="A887" s="178"/>
    </row>
    <row r="891" ht="15.75" customHeight="1"/>
    <row r="899" ht="15.75">
      <c r="H899" s="66" t="s">
        <v>280</v>
      </c>
    </row>
    <row r="900" ht="15.75">
      <c r="H900" s="66" t="s">
        <v>221</v>
      </c>
    </row>
    <row r="901" ht="15.75" customHeight="1">
      <c r="H901" s="66" t="s">
        <v>389</v>
      </c>
    </row>
    <row r="902" ht="15.75">
      <c r="H902" s="66"/>
    </row>
    <row r="903" spans="1:8" ht="15.75" customHeight="1">
      <c r="A903" s="973" t="s">
        <v>493</v>
      </c>
      <c r="B903" s="973"/>
      <c r="C903" s="973"/>
      <c r="D903" s="973"/>
      <c r="E903" s="973"/>
      <c r="F903" s="973"/>
      <c r="G903" s="973"/>
      <c r="H903" s="973"/>
    </row>
    <row r="904" spans="1:8" ht="15.75">
      <c r="A904" s="83"/>
      <c r="B904" s="48"/>
      <c r="C904" s="48"/>
      <c r="D904" s="48"/>
      <c r="E904" s="48"/>
      <c r="F904" s="48"/>
      <c r="G904" s="48"/>
      <c r="H904" s="48"/>
    </row>
    <row r="905" ht="15.75" customHeight="1">
      <c r="H905" s="66" t="s">
        <v>222</v>
      </c>
    </row>
    <row r="906" ht="15.75">
      <c r="H906" s="66" t="s">
        <v>495</v>
      </c>
    </row>
    <row r="907" ht="15.75">
      <c r="H907" s="66"/>
    </row>
    <row r="908" spans="2:8" ht="15.75">
      <c r="B908" s="12" t="s">
        <v>664</v>
      </c>
      <c r="H908" s="139" t="s">
        <v>484</v>
      </c>
    </row>
    <row r="909" ht="15.75">
      <c r="H909" s="66" t="s">
        <v>644</v>
      </c>
    </row>
    <row r="910" ht="15.75" customHeight="1">
      <c r="H910" s="66" t="s">
        <v>223</v>
      </c>
    </row>
    <row r="912" ht="15.75">
      <c r="A912" s="85"/>
    </row>
    <row r="913" spans="1:8" ht="15.75">
      <c r="A913" s="974" t="s">
        <v>596</v>
      </c>
      <c r="B913" s="974"/>
      <c r="C913" s="974"/>
      <c r="D913" s="974"/>
      <c r="E913" s="974"/>
      <c r="F913" s="974"/>
      <c r="G913" s="974"/>
      <c r="H913" s="974"/>
    </row>
    <row r="914" spans="1:8" ht="15.75">
      <c r="A914" s="857" t="str">
        <f>'Формат ФСТ'!B31</f>
        <v>Реконструкция РУ-10 кВ ТП-400, по адресу: г. Королев, ул. Мичурина,д. 21 Г</v>
      </c>
      <c r="B914" s="857"/>
      <c r="C914" s="857"/>
      <c r="D914" s="857"/>
      <c r="E914" s="857"/>
      <c r="F914" s="857"/>
      <c r="G914" s="857"/>
      <c r="H914" s="857"/>
    </row>
    <row r="916" spans="1:8" ht="15.75">
      <c r="A916" s="975" t="s">
        <v>645</v>
      </c>
      <c r="B916" s="965"/>
      <c r="C916" s="965"/>
      <c r="D916" s="965"/>
      <c r="E916" s="965"/>
      <c r="F916" s="965"/>
      <c r="G916" s="965"/>
      <c r="H916" s="965"/>
    </row>
    <row r="917" spans="1:8" ht="16.5" thickBot="1">
      <c r="A917" s="86"/>
      <c r="B917" s="54"/>
      <c r="C917" s="179"/>
      <c r="D917" s="179"/>
      <c r="E917" s="149"/>
      <c r="F917" s="149"/>
      <c r="G917" s="149"/>
      <c r="H917" s="149"/>
    </row>
    <row r="918" spans="1:8" ht="15.75">
      <c r="A918" s="976" t="s">
        <v>1</v>
      </c>
      <c r="B918" s="860" t="s">
        <v>307</v>
      </c>
      <c r="C918" s="860" t="s">
        <v>195</v>
      </c>
      <c r="D918" s="860"/>
      <c r="E918" s="860"/>
      <c r="F918" s="860"/>
      <c r="G918" s="978" t="s">
        <v>125</v>
      </c>
      <c r="H918" s="980" t="s">
        <v>126</v>
      </c>
    </row>
    <row r="919" spans="1:8" ht="15.75">
      <c r="A919" s="977"/>
      <c r="B919" s="861"/>
      <c r="C919" s="861"/>
      <c r="D919" s="861"/>
      <c r="E919" s="861"/>
      <c r="F919" s="861"/>
      <c r="G919" s="979"/>
      <c r="H919" s="981"/>
    </row>
    <row r="920" spans="1:8" ht="31.5">
      <c r="A920" s="977"/>
      <c r="B920" s="861"/>
      <c r="C920" s="50" t="s">
        <v>127</v>
      </c>
      <c r="D920" s="50" t="s">
        <v>128</v>
      </c>
      <c r="E920" s="50" t="s">
        <v>127</v>
      </c>
      <c r="F920" s="50" t="s">
        <v>128</v>
      </c>
      <c r="G920" s="979"/>
      <c r="H920" s="981"/>
    </row>
    <row r="921" spans="1:8" ht="15.75">
      <c r="A921" s="78">
        <v>1</v>
      </c>
      <c r="B921" s="19">
        <v>2</v>
      </c>
      <c r="C921" s="50">
        <v>3</v>
      </c>
      <c r="D921" s="50">
        <v>4</v>
      </c>
      <c r="E921" s="50"/>
      <c r="F921" s="50"/>
      <c r="G921" s="62">
        <v>5</v>
      </c>
      <c r="H921" s="20">
        <v>6</v>
      </c>
    </row>
    <row r="922" spans="1:8" ht="15.75">
      <c r="A922" s="87"/>
      <c r="B922" s="19"/>
      <c r="C922" s="51"/>
      <c r="D922" s="51"/>
      <c r="E922" s="51"/>
      <c r="F922" s="51"/>
      <c r="G922" s="51"/>
      <c r="H922" s="7"/>
    </row>
    <row r="923" spans="1:8" ht="15.75">
      <c r="A923" s="78">
        <v>1</v>
      </c>
      <c r="B923" s="152" t="s">
        <v>138</v>
      </c>
      <c r="C923" s="50" t="s">
        <v>320</v>
      </c>
      <c r="D923" s="50" t="s">
        <v>320</v>
      </c>
      <c r="E923" s="50"/>
      <c r="F923" s="50"/>
      <c r="G923" s="77"/>
      <c r="H923" s="20"/>
    </row>
    <row r="924" spans="1:8" ht="15.75">
      <c r="A924" s="78" t="s">
        <v>325</v>
      </c>
      <c r="B924" s="150" t="s">
        <v>139</v>
      </c>
      <c r="C924" s="50" t="s">
        <v>320</v>
      </c>
      <c r="D924" s="50" t="s">
        <v>320</v>
      </c>
      <c r="E924" s="50"/>
      <c r="F924" s="50"/>
      <c r="G924" s="77">
        <v>0</v>
      </c>
      <c r="H924" s="20"/>
    </row>
    <row r="925" spans="1:8" ht="15.75">
      <c r="A925" s="78" t="s">
        <v>326</v>
      </c>
      <c r="B925" s="150" t="s">
        <v>140</v>
      </c>
      <c r="C925" s="50" t="s">
        <v>320</v>
      </c>
      <c r="D925" s="50" t="s">
        <v>320</v>
      </c>
      <c r="E925" s="50"/>
      <c r="F925" s="50"/>
      <c r="G925" s="77">
        <v>0</v>
      </c>
      <c r="H925" s="20"/>
    </row>
    <row r="926" spans="1:8" ht="31.5">
      <c r="A926" s="87" t="s">
        <v>327</v>
      </c>
      <c r="B926" s="82" t="s">
        <v>313</v>
      </c>
      <c r="C926" s="51" t="s">
        <v>606</v>
      </c>
      <c r="D926" s="51" t="str">
        <f>C926</f>
        <v>март 2019 г.</v>
      </c>
      <c r="E926" s="51"/>
      <c r="F926" s="51"/>
      <c r="G926" s="77">
        <v>0</v>
      </c>
      <c r="H926" s="7"/>
    </row>
    <row r="927" spans="1:8" ht="63">
      <c r="A927" s="87" t="s">
        <v>328</v>
      </c>
      <c r="B927" s="150" t="s">
        <v>142</v>
      </c>
      <c r="C927" s="51" t="s">
        <v>320</v>
      </c>
      <c r="D927" s="51" t="s">
        <v>320</v>
      </c>
      <c r="E927" s="51"/>
      <c r="F927" s="51"/>
      <c r="G927" s="77">
        <v>0</v>
      </c>
      <c r="H927" s="7"/>
    </row>
    <row r="928" spans="1:8" ht="31.5">
      <c r="A928" s="87" t="s">
        <v>329</v>
      </c>
      <c r="B928" s="82" t="s">
        <v>144</v>
      </c>
      <c r="C928" s="51" t="s">
        <v>607</v>
      </c>
      <c r="D928" s="51" t="str">
        <f>C928</f>
        <v>апрель                          2019 г.</v>
      </c>
      <c r="E928" s="51"/>
      <c r="F928" s="51"/>
      <c r="G928" s="77">
        <v>0</v>
      </c>
      <c r="H928" s="7"/>
    </row>
    <row r="929" spans="1:8" ht="31.5">
      <c r="A929" s="87" t="s">
        <v>330</v>
      </c>
      <c r="B929" s="82" t="s">
        <v>146</v>
      </c>
      <c r="C929" s="51" t="s">
        <v>607</v>
      </c>
      <c r="D929" s="51" t="str">
        <f>C929</f>
        <v>апрель                          2019 г.</v>
      </c>
      <c r="E929" s="51"/>
      <c r="F929" s="51"/>
      <c r="G929" s="77">
        <v>0</v>
      </c>
      <c r="H929" s="7"/>
    </row>
    <row r="930" spans="1:8" ht="24.75" customHeight="1">
      <c r="A930" s="87" t="s">
        <v>5</v>
      </c>
      <c r="B930" s="152" t="s">
        <v>131</v>
      </c>
      <c r="C930" s="51"/>
      <c r="D930" s="51"/>
      <c r="E930" s="51"/>
      <c r="F930" s="51"/>
      <c r="G930" s="77"/>
      <c r="H930" s="7"/>
    </row>
    <row r="931" spans="1:8" ht="15.75">
      <c r="A931" s="87" t="s">
        <v>331</v>
      </c>
      <c r="B931" s="82" t="s">
        <v>314</v>
      </c>
      <c r="C931" s="51" t="s">
        <v>608</v>
      </c>
      <c r="D931" s="51" t="str">
        <f>C931</f>
        <v>май 2019 г.</v>
      </c>
      <c r="E931" s="51"/>
      <c r="F931" s="51"/>
      <c r="G931" s="77">
        <v>0</v>
      </c>
      <c r="H931" s="7"/>
    </row>
    <row r="932" spans="1:8" ht="63">
      <c r="A932" s="87" t="s">
        <v>332</v>
      </c>
      <c r="B932" s="151" t="s">
        <v>148</v>
      </c>
      <c r="C932" s="51" t="s">
        <v>320</v>
      </c>
      <c r="D932" s="51" t="s">
        <v>320</v>
      </c>
      <c r="E932" s="51"/>
      <c r="F932" s="51"/>
      <c r="G932" s="77">
        <v>0</v>
      </c>
      <c r="H932" s="7"/>
    </row>
    <row r="933" spans="1:8" ht="15.75" customHeight="1">
      <c r="A933" s="87" t="s">
        <v>333</v>
      </c>
      <c r="B933" s="151" t="s">
        <v>149</v>
      </c>
      <c r="C933" s="51" t="s">
        <v>320</v>
      </c>
      <c r="D933" s="51" t="s">
        <v>320</v>
      </c>
      <c r="E933" s="51"/>
      <c r="F933" s="51"/>
      <c r="G933" s="77">
        <v>0</v>
      </c>
      <c r="H933" s="7"/>
    </row>
    <row r="934" spans="1:8" ht="47.25">
      <c r="A934" s="87" t="s">
        <v>60</v>
      </c>
      <c r="B934" s="152" t="s">
        <v>150</v>
      </c>
      <c r="C934" s="51"/>
      <c r="D934" s="51"/>
      <c r="E934" s="51"/>
      <c r="F934" s="51"/>
      <c r="G934" s="77"/>
      <c r="H934" s="7"/>
    </row>
    <row r="935" spans="1:8" ht="30.75" customHeight="1">
      <c r="A935" s="87" t="s">
        <v>334</v>
      </c>
      <c r="B935" s="82" t="s">
        <v>315</v>
      </c>
      <c r="C935" s="51" t="s">
        <v>609</v>
      </c>
      <c r="D935" s="51" t="str">
        <f>C935</f>
        <v>июнь 2019 г.</v>
      </c>
      <c r="E935" s="51"/>
      <c r="F935" s="51"/>
      <c r="G935" s="77">
        <v>0</v>
      </c>
      <c r="H935" s="7"/>
    </row>
    <row r="936" spans="1:8" ht="15.75" customHeight="1">
      <c r="A936" s="87" t="s">
        <v>335</v>
      </c>
      <c r="B936" s="82" t="s">
        <v>152</v>
      </c>
      <c r="C936" s="51" t="s">
        <v>609</v>
      </c>
      <c r="D936" s="51" t="s">
        <v>610</v>
      </c>
      <c r="E936" s="51"/>
      <c r="F936" s="51"/>
      <c r="G936" s="77">
        <v>0</v>
      </c>
      <c r="H936" s="7"/>
    </row>
    <row r="937" spans="1:8" ht="37.5" customHeight="1">
      <c r="A937" s="87" t="s">
        <v>336</v>
      </c>
      <c r="B937" s="82" t="s">
        <v>153</v>
      </c>
      <c r="C937" s="51" t="s">
        <v>611</v>
      </c>
      <c r="D937" s="51" t="s">
        <v>612</v>
      </c>
      <c r="E937" s="51"/>
      <c r="F937" s="51"/>
      <c r="G937" s="77">
        <v>0</v>
      </c>
      <c r="H937" s="7"/>
    </row>
    <row r="938" spans="1:8" ht="30.75" customHeight="1">
      <c r="A938" s="87" t="s">
        <v>337</v>
      </c>
      <c r="B938" s="82" t="s">
        <v>155</v>
      </c>
      <c r="C938" s="51" t="s">
        <v>613</v>
      </c>
      <c r="D938" s="51" t="str">
        <f aca="true" t="shared" si="16" ref="D938:D944">C938</f>
        <v>октябрь                             2019 г.</v>
      </c>
      <c r="E938" s="51"/>
      <c r="F938" s="51"/>
      <c r="G938" s="77">
        <v>0</v>
      </c>
      <c r="H938" s="7"/>
    </row>
    <row r="939" spans="1:8" ht="36" customHeight="1">
      <c r="A939" s="87" t="s">
        <v>338</v>
      </c>
      <c r="B939" s="82" t="s">
        <v>157</v>
      </c>
      <c r="C939" s="51" t="s">
        <v>614</v>
      </c>
      <c r="D939" s="51" t="str">
        <f t="shared" si="16"/>
        <v>ноябрь                 2019 г.</v>
      </c>
      <c r="E939" s="51"/>
      <c r="F939" s="51"/>
      <c r="G939" s="77">
        <v>0</v>
      </c>
      <c r="H939" s="7"/>
    </row>
    <row r="940" spans="1:8" ht="15.75" customHeight="1">
      <c r="A940" s="87" t="s">
        <v>62</v>
      </c>
      <c r="B940" s="152" t="s">
        <v>136</v>
      </c>
      <c r="C940" s="51"/>
      <c r="D940" s="51">
        <f t="shared" si="16"/>
        <v>0</v>
      </c>
      <c r="E940" s="51"/>
      <c r="F940" s="51"/>
      <c r="G940" s="77"/>
      <c r="H940" s="7"/>
    </row>
    <row r="941" spans="1:8" ht="30.75" customHeight="1">
      <c r="A941" s="87" t="s">
        <v>339</v>
      </c>
      <c r="B941" s="82" t="s">
        <v>137</v>
      </c>
      <c r="C941" s="51" t="s">
        <v>614</v>
      </c>
      <c r="D941" s="51" t="str">
        <f t="shared" si="16"/>
        <v>ноябрь                 2019 г.</v>
      </c>
      <c r="E941" s="51"/>
      <c r="F941" s="51"/>
      <c r="G941" s="77">
        <v>0</v>
      </c>
      <c r="H941" s="7"/>
    </row>
    <row r="942" spans="1:8" ht="15.75" customHeight="1">
      <c r="A942" s="87" t="s">
        <v>340</v>
      </c>
      <c r="B942" s="151" t="s">
        <v>159</v>
      </c>
      <c r="C942" s="51" t="s">
        <v>320</v>
      </c>
      <c r="D942" s="51" t="str">
        <f t="shared" si="16"/>
        <v>-</v>
      </c>
      <c r="E942" s="51"/>
      <c r="F942" s="51"/>
      <c r="G942" s="77">
        <v>0</v>
      </c>
      <c r="H942" s="7"/>
    </row>
    <row r="943" spans="1:8" ht="36" customHeight="1">
      <c r="A943" s="87" t="s">
        <v>341</v>
      </c>
      <c r="B943" s="82" t="s">
        <v>316</v>
      </c>
      <c r="C943" s="51" t="s">
        <v>615</v>
      </c>
      <c r="D943" s="51" t="str">
        <f t="shared" si="16"/>
        <v>декабрь               2019 г</v>
      </c>
      <c r="E943" s="51"/>
      <c r="F943" s="51"/>
      <c r="G943" s="77">
        <v>0</v>
      </c>
      <c r="H943" s="7"/>
    </row>
    <row r="944" spans="1:8" ht="34.5" customHeight="1" thickBot="1">
      <c r="A944" s="88" t="s">
        <v>342</v>
      </c>
      <c r="B944" s="90" t="s">
        <v>317</v>
      </c>
      <c r="C944" s="52" t="s">
        <v>615</v>
      </c>
      <c r="D944" s="52" t="str">
        <f t="shared" si="16"/>
        <v>декабрь               2019 г</v>
      </c>
      <c r="E944" s="52"/>
      <c r="F944" s="52"/>
      <c r="G944" s="91">
        <v>0</v>
      </c>
      <c r="H944" s="24"/>
    </row>
    <row r="945" spans="1:8" ht="15.75" customHeight="1">
      <c r="A945" s="262"/>
      <c r="B945" s="262"/>
      <c r="C945" s="263"/>
      <c r="D945" s="263"/>
      <c r="E945" s="262"/>
      <c r="F945" s="262"/>
      <c r="G945" s="262"/>
      <c r="H945" s="262"/>
    </row>
    <row r="946" spans="1:8" ht="15.75" customHeight="1">
      <c r="A946" s="972" t="s">
        <v>308</v>
      </c>
      <c r="B946" s="972"/>
      <c r="C946" s="972"/>
      <c r="D946" s="972"/>
      <c r="E946" s="972"/>
      <c r="F946" s="972"/>
      <c r="G946" s="972"/>
      <c r="H946" s="972"/>
    </row>
    <row r="947" ht="15.75" customHeight="1"/>
    <row r="948" ht="15.75" customHeight="1"/>
    <row r="949" ht="44.25" customHeight="1">
      <c r="A949" s="178"/>
    </row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81.75" customHeight="1">
      <c r="H962" s="66" t="s">
        <v>280</v>
      </c>
    </row>
    <row r="963" ht="15.75">
      <c r="H963" s="66" t="s">
        <v>221</v>
      </c>
    </row>
    <row r="964" ht="15.75">
      <c r="H964" s="66" t="s">
        <v>389</v>
      </c>
    </row>
    <row r="965" ht="15.75">
      <c r="H965" s="66"/>
    </row>
    <row r="966" spans="1:8" ht="15.75">
      <c r="A966" s="973" t="s">
        <v>493</v>
      </c>
      <c r="B966" s="973"/>
      <c r="C966" s="973"/>
      <c r="D966" s="973"/>
      <c r="E966" s="973"/>
      <c r="F966" s="973"/>
      <c r="G966" s="973"/>
      <c r="H966" s="973"/>
    </row>
    <row r="967" spans="1:8" ht="39" customHeight="1">
      <c r="A967" s="83"/>
      <c r="B967" s="48"/>
      <c r="C967" s="48"/>
      <c r="D967" s="48"/>
      <c r="E967" s="48"/>
      <c r="F967" s="48"/>
      <c r="G967" s="48"/>
      <c r="H967" s="48"/>
    </row>
    <row r="968" ht="15.75">
      <c r="H968" s="66" t="s">
        <v>222</v>
      </c>
    </row>
    <row r="969" ht="15.75" customHeight="1">
      <c r="H969" s="66" t="s">
        <v>495</v>
      </c>
    </row>
    <row r="970" spans="2:8" ht="15.75">
      <c r="B970" s="12" t="s">
        <v>665</v>
      </c>
      <c r="H970" s="66"/>
    </row>
    <row r="971" ht="15.75">
      <c r="H971" s="139" t="s">
        <v>484</v>
      </c>
    </row>
    <row r="972" ht="15.75">
      <c r="H972" s="66" t="s">
        <v>644</v>
      </c>
    </row>
    <row r="973" ht="15.75">
      <c r="H973" s="66" t="s">
        <v>223</v>
      </c>
    </row>
    <row r="975" ht="15.75">
      <c r="A975" s="85"/>
    </row>
    <row r="976" spans="1:8" ht="15.75">
      <c r="A976" s="974" t="s">
        <v>596</v>
      </c>
      <c r="B976" s="974"/>
      <c r="C976" s="974"/>
      <c r="D976" s="974"/>
      <c r="E976" s="974"/>
      <c r="F976" s="974"/>
      <c r="G976" s="974"/>
      <c r="H976" s="974"/>
    </row>
    <row r="977" spans="1:8" ht="15.75">
      <c r="A977" s="857" t="str">
        <f>'Формат ФСТ'!B32</f>
        <v>Реконструкция РУ-10 кВ РП-1522, по адресу: г. Королев, ул. Мичурина,д. 21 Д</v>
      </c>
      <c r="B977" s="857"/>
      <c r="C977" s="857"/>
      <c r="D977" s="857"/>
      <c r="E977" s="857"/>
      <c r="F977" s="857"/>
      <c r="G977" s="857"/>
      <c r="H977" s="857"/>
    </row>
    <row r="979" spans="1:8" ht="15.75" customHeight="1">
      <c r="A979" s="975" t="s">
        <v>645</v>
      </c>
      <c r="B979" s="965"/>
      <c r="C979" s="965"/>
      <c r="D979" s="965"/>
      <c r="E979" s="965"/>
      <c r="F979" s="965"/>
      <c r="G979" s="965"/>
      <c r="H979" s="965"/>
    </row>
    <row r="980" spans="1:8" ht="16.5" thickBot="1">
      <c r="A980" s="86"/>
      <c r="B980" s="54"/>
      <c r="C980" s="179"/>
      <c r="D980" s="179"/>
      <c r="E980" s="149"/>
      <c r="F980" s="149"/>
      <c r="G980" s="149"/>
      <c r="H980" s="149"/>
    </row>
    <row r="981" spans="1:8" ht="15.75" customHeight="1">
      <c r="A981" s="976" t="s">
        <v>1</v>
      </c>
      <c r="B981" s="860" t="s">
        <v>307</v>
      </c>
      <c r="C981" s="860" t="s">
        <v>195</v>
      </c>
      <c r="D981" s="860"/>
      <c r="E981" s="860"/>
      <c r="F981" s="860"/>
      <c r="G981" s="978" t="s">
        <v>125</v>
      </c>
      <c r="H981" s="980" t="s">
        <v>126</v>
      </c>
    </row>
    <row r="982" spans="1:8" ht="15.75">
      <c r="A982" s="977"/>
      <c r="B982" s="861"/>
      <c r="C982" s="861"/>
      <c r="D982" s="861"/>
      <c r="E982" s="861"/>
      <c r="F982" s="861"/>
      <c r="G982" s="979"/>
      <c r="H982" s="981"/>
    </row>
    <row r="983" spans="1:8" ht="15.75" customHeight="1">
      <c r="A983" s="977"/>
      <c r="B983" s="861"/>
      <c r="C983" s="50" t="s">
        <v>127</v>
      </c>
      <c r="D983" s="50" t="s">
        <v>128</v>
      </c>
      <c r="E983" s="50" t="s">
        <v>127</v>
      </c>
      <c r="F983" s="50" t="s">
        <v>128</v>
      </c>
      <c r="G983" s="979"/>
      <c r="H983" s="981"/>
    </row>
    <row r="984" spans="1:8" ht="15.75">
      <c r="A984" s="78">
        <v>1</v>
      </c>
      <c r="B984" s="19">
        <v>2</v>
      </c>
      <c r="C984" s="50">
        <v>3</v>
      </c>
      <c r="D984" s="50">
        <v>4</v>
      </c>
      <c r="E984" s="50"/>
      <c r="F984" s="50"/>
      <c r="G984" s="62">
        <v>5</v>
      </c>
      <c r="H984" s="20">
        <v>6</v>
      </c>
    </row>
    <row r="985" spans="1:8" ht="15.75">
      <c r="A985" s="87"/>
      <c r="B985" s="19"/>
      <c r="C985" s="51"/>
      <c r="D985" s="51"/>
      <c r="E985" s="51"/>
      <c r="F985" s="51"/>
      <c r="G985" s="51"/>
      <c r="H985" s="7"/>
    </row>
    <row r="986" spans="1:8" ht="15.75">
      <c r="A986" s="78">
        <v>1</v>
      </c>
      <c r="B986" s="152" t="s">
        <v>138</v>
      </c>
      <c r="C986" s="50" t="s">
        <v>320</v>
      </c>
      <c r="D986" s="50" t="s">
        <v>320</v>
      </c>
      <c r="E986" s="50"/>
      <c r="F986" s="50"/>
      <c r="G986" s="77"/>
      <c r="H986" s="20"/>
    </row>
    <row r="987" spans="1:8" ht="15.75">
      <c r="A987" s="78" t="s">
        <v>325</v>
      </c>
      <c r="B987" s="150" t="s">
        <v>139</v>
      </c>
      <c r="C987" s="50" t="s">
        <v>320</v>
      </c>
      <c r="D987" s="50" t="s">
        <v>320</v>
      </c>
      <c r="E987" s="50"/>
      <c r="F987" s="50"/>
      <c r="G987" s="77">
        <v>0</v>
      </c>
      <c r="H987" s="20"/>
    </row>
    <row r="988" spans="1:8" ht="15.75" customHeight="1">
      <c r="A988" s="78" t="s">
        <v>326</v>
      </c>
      <c r="B988" s="150" t="s">
        <v>140</v>
      </c>
      <c r="C988" s="50" t="s">
        <v>320</v>
      </c>
      <c r="D988" s="50" t="s">
        <v>320</v>
      </c>
      <c r="E988" s="50"/>
      <c r="F988" s="50"/>
      <c r="G988" s="77">
        <v>0</v>
      </c>
      <c r="H988" s="20"/>
    </row>
    <row r="989" spans="1:8" ht="31.5">
      <c r="A989" s="87" t="s">
        <v>327</v>
      </c>
      <c r="B989" s="82" t="s">
        <v>313</v>
      </c>
      <c r="C989" s="51" t="s">
        <v>478</v>
      </c>
      <c r="D989" s="51" t="s">
        <v>478</v>
      </c>
      <c r="E989" s="51"/>
      <c r="F989" s="51"/>
      <c r="G989" s="77">
        <v>0</v>
      </c>
      <c r="H989" s="7"/>
    </row>
    <row r="990" spans="1:8" ht="63">
      <c r="A990" s="87" t="s">
        <v>328</v>
      </c>
      <c r="B990" s="150" t="s">
        <v>142</v>
      </c>
      <c r="C990" s="51" t="s">
        <v>320</v>
      </c>
      <c r="D990" s="51" t="s">
        <v>320</v>
      </c>
      <c r="E990" s="51"/>
      <c r="F990" s="51"/>
      <c r="G990" s="77">
        <v>0</v>
      </c>
      <c r="H990" s="7"/>
    </row>
    <row r="991" spans="1:8" ht="31.5">
      <c r="A991" s="87" t="s">
        <v>329</v>
      </c>
      <c r="B991" s="82" t="s">
        <v>144</v>
      </c>
      <c r="C991" s="51" t="s">
        <v>453</v>
      </c>
      <c r="D991" s="51" t="s">
        <v>453</v>
      </c>
      <c r="E991" s="51"/>
      <c r="F991" s="51"/>
      <c r="G991" s="77">
        <v>0</v>
      </c>
      <c r="H991" s="7"/>
    </row>
    <row r="992" spans="1:8" ht="31.5">
      <c r="A992" s="87" t="s">
        <v>330</v>
      </c>
      <c r="B992" s="82" t="s">
        <v>146</v>
      </c>
      <c r="C992" s="51" t="s">
        <v>453</v>
      </c>
      <c r="D992" s="51" t="s">
        <v>453</v>
      </c>
      <c r="E992" s="51"/>
      <c r="F992" s="51"/>
      <c r="G992" s="77">
        <v>0</v>
      </c>
      <c r="H992" s="7"/>
    </row>
    <row r="993" spans="1:8" ht="15.75">
      <c r="A993" s="87" t="s">
        <v>5</v>
      </c>
      <c r="B993" s="152" t="s">
        <v>131</v>
      </c>
      <c r="C993" s="51"/>
      <c r="D993" s="51"/>
      <c r="E993" s="51"/>
      <c r="F993" s="51"/>
      <c r="G993" s="77"/>
      <c r="H993" s="7"/>
    </row>
    <row r="994" spans="1:8" ht="15.75">
      <c r="A994" s="87" t="s">
        <v>331</v>
      </c>
      <c r="B994" s="82" t="s">
        <v>314</v>
      </c>
      <c r="C994" s="51" t="s">
        <v>452</v>
      </c>
      <c r="D994" s="51" t="s">
        <v>452</v>
      </c>
      <c r="E994" s="51"/>
      <c r="F994" s="51"/>
      <c r="G994" s="77">
        <v>0</v>
      </c>
      <c r="H994" s="7"/>
    </row>
    <row r="995" spans="1:8" ht="63">
      <c r="A995" s="87" t="s">
        <v>332</v>
      </c>
      <c r="B995" s="151" t="s">
        <v>148</v>
      </c>
      <c r="C995" s="51" t="s">
        <v>320</v>
      </c>
      <c r="D995" s="51" t="s">
        <v>320</v>
      </c>
      <c r="E995" s="51"/>
      <c r="F995" s="51"/>
      <c r="G995" s="77">
        <v>0</v>
      </c>
      <c r="H995" s="7"/>
    </row>
    <row r="996" spans="1:8" ht="31.5">
      <c r="A996" s="87" t="s">
        <v>333</v>
      </c>
      <c r="B996" s="151" t="s">
        <v>149</v>
      </c>
      <c r="C996" s="51" t="s">
        <v>320</v>
      </c>
      <c r="D996" s="51" t="s">
        <v>320</v>
      </c>
      <c r="E996" s="51"/>
      <c r="F996" s="51"/>
      <c r="G996" s="77">
        <v>0</v>
      </c>
      <c r="H996" s="7"/>
    </row>
    <row r="997" spans="1:8" ht="47.25">
      <c r="A997" s="87" t="s">
        <v>60</v>
      </c>
      <c r="B997" s="152" t="s">
        <v>150</v>
      </c>
      <c r="C997" s="51"/>
      <c r="D997" s="51"/>
      <c r="E997" s="51"/>
      <c r="F997" s="51"/>
      <c r="G997" s="77"/>
      <c r="H997" s="7"/>
    </row>
    <row r="998" spans="1:8" ht="31.5">
      <c r="A998" s="87" t="s">
        <v>334</v>
      </c>
      <c r="B998" s="82" t="s">
        <v>315</v>
      </c>
      <c r="C998" s="51" t="s">
        <v>479</v>
      </c>
      <c r="D998" s="51" t="str">
        <f aca="true" t="shared" si="17" ref="D998:D1007">C998</f>
        <v>октябрь  2019г</v>
      </c>
      <c r="E998" s="51"/>
      <c r="F998" s="51"/>
      <c r="G998" s="77">
        <v>0</v>
      </c>
      <c r="H998" s="7"/>
    </row>
    <row r="999" spans="1:8" ht="15.75">
      <c r="A999" s="87" t="s">
        <v>335</v>
      </c>
      <c r="B999" s="82" t="s">
        <v>152</v>
      </c>
      <c r="C999" s="51" t="s">
        <v>480</v>
      </c>
      <c r="D999" s="51" t="str">
        <f t="shared" si="17"/>
        <v>ноябрь 2019г</v>
      </c>
      <c r="E999" s="51"/>
      <c r="F999" s="51"/>
      <c r="G999" s="77">
        <v>0</v>
      </c>
      <c r="H999" s="7"/>
    </row>
    <row r="1000" spans="1:8" ht="31.5">
      <c r="A1000" s="87" t="s">
        <v>336</v>
      </c>
      <c r="B1000" s="82" t="s">
        <v>153</v>
      </c>
      <c r="C1000" s="51" t="s">
        <v>481</v>
      </c>
      <c r="D1000" s="51" t="str">
        <f t="shared" si="17"/>
        <v>ноябрь            2019 г.</v>
      </c>
      <c r="E1000" s="51"/>
      <c r="F1000" s="51"/>
      <c r="G1000" s="77">
        <v>0</v>
      </c>
      <c r="H1000" s="7"/>
    </row>
    <row r="1001" spans="1:8" ht="31.5">
      <c r="A1001" s="87" t="s">
        <v>337</v>
      </c>
      <c r="B1001" s="82" t="s">
        <v>155</v>
      </c>
      <c r="C1001" s="51" t="s">
        <v>482</v>
      </c>
      <c r="D1001" s="51" t="str">
        <f>C1001</f>
        <v>декабрь 2019г</v>
      </c>
      <c r="E1001" s="51"/>
      <c r="F1001" s="51"/>
      <c r="G1001" s="77">
        <v>0</v>
      </c>
      <c r="H1001" s="7"/>
    </row>
    <row r="1002" spans="1:8" ht="31.5">
      <c r="A1002" s="87" t="s">
        <v>338</v>
      </c>
      <c r="B1002" s="82" t="s">
        <v>157</v>
      </c>
      <c r="C1002" s="51" t="s">
        <v>482</v>
      </c>
      <c r="D1002" s="51" t="str">
        <f>C1002</f>
        <v>декабрь 2019г</v>
      </c>
      <c r="E1002" s="51"/>
      <c r="F1002" s="51"/>
      <c r="G1002" s="77">
        <v>0</v>
      </c>
      <c r="H1002" s="7"/>
    </row>
    <row r="1003" spans="1:8" ht="31.5">
      <c r="A1003" s="87" t="s">
        <v>62</v>
      </c>
      <c r="B1003" s="152" t="s">
        <v>136</v>
      </c>
      <c r="C1003" s="51"/>
      <c r="D1003" s="51">
        <f t="shared" si="17"/>
        <v>0</v>
      </c>
      <c r="E1003" s="51"/>
      <c r="F1003" s="51"/>
      <c r="G1003" s="77"/>
      <c r="H1003" s="7"/>
    </row>
    <row r="1004" spans="1:8" ht="31.5">
      <c r="A1004" s="87" t="s">
        <v>339</v>
      </c>
      <c r="B1004" s="82" t="s">
        <v>137</v>
      </c>
      <c r="C1004" s="51" t="s">
        <v>508</v>
      </c>
      <c r="D1004" s="51" t="str">
        <f t="shared" si="17"/>
        <v>январь 2020г</v>
      </c>
      <c r="E1004" s="51"/>
      <c r="F1004" s="51"/>
      <c r="G1004" s="77">
        <v>0</v>
      </c>
      <c r="H1004" s="7"/>
    </row>
    <row r="1005" spans="1:8" ht="63">
      <c r="A1005" s="87" t="s">
        <v>340</v>
      </c>
      <c r="B1005" s="151" t="s">
        <v>159</v>
      </c>
      <c r="C1005" s="51" t="s">
        <v>320</v>
      </c>
      <c r="D1005" s="51" t="str">
        <f t="shared" si="17"/>
        <v>-</v>
      </c>
      <c r="E1005" s="51"/>
      <c r="F1005" s="51"/>
      <c r="G1005" s="77">
        <v>0</v>
      </c>
      <c r="H1005" s="7"/>
    </row>
    <row r="1006" spans="1:8" ht="31.5">
      <c r="A1006" s="87" t="s">
        <v>341</v>
      </c>
      <c r="B1006" s="82" t="s">
        <v>316</v>
      </c>
      <c r="C1006" s="509" t="s">
        <v>509</v>
      </c>
      <c r="D1006" s="509" t="str">
        <f t="shared" si="17"/>
        <v>февраль 2020г</v>
      </c>
      <c r="E1006" s="51"/>
      <c r="F1006" s="51"/>
      <c r="G1006" s="77">
        <v>0</v>
      </c>
      <c r="H1006" s="7"/>
    </row>
    <row r="1007" spans="1:8" ht="32.25" thickBot="1">
      <c r="A1007" s="88" t="s">
        <v>342</v>
      </c>
      <c r="B1007" s="90" t="s">
        <v>317</v>
      </c>
      <c r="C1007" s="509" t="s">
        <v>510</v>
      </c>
      <c r="D1007" s="509" t="str">
        <f t="shared" si="17"/>
        <v>март 2020г</v>
      </c>
      <c r="E1007" s="52"/>
      <c r="F1007" s="52"/>
      <c r="G1007" s="91">
        <v>0</v>
      </c>
      <c r="H1007" s="24"/>
    </row>
    <row r="1008" spans="1:8" ht="15.75">
      <c r="A1008" s="262"/>
      <c r="B1008" s="262"/>
      <c r="C1008" s="263"/>
      <c r="D1008" s="263"/>
      <c r="E1008" s="262"/>
      <c r="F1008" s="262"/>
      <c r="G1008" s="262"/>
      <c r="H1008" s="262"/>
    </row>
    <row r="1009" spans="1:8" ht="15.75">
      <c r="A1009" s="972" t="s">
        <v>308</v>
      </c>
      <c r="B1009" s="972"/>
      <c r="C1009" s="972"/>
      <c r="D1009" s="972"/>
      <c r="E1009" s="972"/>
      <c r="F1009" s="972"/>
      <c r="G1009" s="972"/>
      <c r="H1009" s="972"/>
    </row>
    <row r="1011" ht="15.75" customHeight="1"/>
    <row r="1012" ht="15.75">
      <c r="A1012" s="178"/>
    </row>
    <row r="1020" ht="15.75" customHeight="1"/>
    <row r="1022" ht="81.75" customHeight="1">
      <c r="H1022" s="66" t="s">
        <v>280</v>
      </c>
    </row>
    <row r="1023" ht="15.75">
      <c r="H1023" s="66" t="s">
        <v>221</v>
      </c>
    </row>
    <row r="1024" ht="15.75">
      <c r="H1024" s="66" t="s">
        <v>389</v>
      </c>
    </row>
    <row r="1025" ht="15.75">
      <c r="H1025" s="66"/>
    </row>
    <row r="1026" spans="1:8" ht="15.75">
      <c r="A1026" s="973" t="s">
        <v>493</v>
      </c>
      <c r="B1026" s="973"/>
      <c r="C1026" s="973"/>
      <c r="D1026" s="973"/>
      <c r="E1026" s="973"/>
      <c r="F1026" s="973"/>
      <c r="G1026" s="973"/>
      <c r="H1026" s="973"/>
    </row>
    <row r="1027" spans="1:8" ht="39" customHeight="1">
      <c r="A1027" s="83"/>
      <c r="B1027" s="48"/>
      <c r="C1027" s="48"/>
      <c r="D1027" s="48"/>
      <c r="E1027" s="48"/>
      <c r="F1027" s="48"/>
      <c r="G1027" s="48"/>
      <c r="H1027" s="48"/>
    </row>
    <row r="1028" ht="15.75">
      <c r="H1028" s="66" t="s">
        <v>222</v>
      </c>
    </row>
    <row r="1029" ht="15.75" customHeight="1">
      <c r="H1029" s="66" t="s">
        <v>495</v>
      </c>
    </row>
    <row r="1030" ht="15.75">
      <c r="H1030" s="66"/>
    </row>
    <row r="1031" spans="2:8" ht="15.75">
      <c r="B1031" s="12" t="s">
        <v>666</v>
      </c>
      <c r="H1031" s="139" t="s">
        <v>484</v>
      </c>
    </row>
    <row r="1032" ht="15.75">
      <c r="H1032" s="66" t="s">
        <v>644</v>
      </c>
    </row>
    <row r="1033" ht="15.75">
      <c r="H1033" s="66" t="s">
        <v>223</v>
      </c>
    </row>
    <row r="1035" ht="15.75">
      <c r="A1035" s="85"/>
    </row>
    <row r="1036" spans="1:8" ht="15.75">
      <c r="A1036" s="974" t="s">
        <v>596</v>
      </c>
      <c r="B1036" s="974"/>
      <c r="C1036" s="974"/>
      <c r="D1036" s="974"/>
      <c r="E1036" s="974"/>
      <c r="F1036" s="974"/>
      <c r="G1036" s="974"/>
      <c r="H1036" s="974"/>
    </row>
    <row r="1037" spans="1:8" ht="15.75">
      <c r="A1037" s="857" t="str">
        <f>'Формат ФСТ'!B33</f>
        <v>Реконструкция РУ-10 кВ РП-1548, по адресу: г. Королев, пр-т Космонавтов,д. 41 Б</v>
      </c>
      <c r="B1037" s="857"/>
      <c r="C1037" s="857"/>
      <c r="D1037" s="857"/>
      <c r="E1037" s="857"/>
      <c r="F1037" s="857"/>
      <c r="G1037" s="857"/>
      <c r="H1037" s="857"/>
    </row>
    <row r="1039" spans="1:8" ht="15.75" customHeight="1">
      <c r="A1039" s="975" t="s">
        <v>645</v>
      </c>
      <c r="B1039" s="965"/>
      <c r="C1039" s="965"/>
      <c r="D1039" s="965"/>
      <c r="E1039" s="965"/>
      <c r="F1039" s="965"/>
      <c r="G1039" s="965"/>
      <c r="H1039" s="965"/>
    </row>
    <row r="1040" spans="1:8" ht="16.5" thickBot="1">
      <c r="A1040" s="86"/>
      <c r="B1040" s="54"/>
      <c r="C1040" s="179"/>
      <c r="D1040" s="179"/>
      <c r="E1040" s="149"/>
      <c r="F1040" s="149"/>
      <c r="G1040" s="149"/>
      <c r="H1040" s="149"/>
    </row>
    <row r="1041" spans="1:8" ht="15.75" customHeight="1">
      <c r="A1041" s="976" t="s">
        <v>1</v>
      </c>
      <c r="B1041" s="860" t="s">
        <v>307</v>
      </c>
      <c r="C1041" s="860" t="s">
        <v>195</v>
      </c>
      <c r="D1041" s="860"/>
      <c r="E1041" s="860"/>
      <c r="F1041" s="860"/>
      <c r="G1041" s="978" t="s">
        <v>125</v>
      </c>
      <c r="H1041" s="980" t="s">
        <v>126</v>
      </c>
    </row>
    <row r="1042" spans="1:8" ht="15.75">
      <c r="A1042" s="977"/>
      <c r="B1042" s="861"/>
      <c r="C1042" s="861"/>
      <c r="D1042" s="861"/>
      <c r="E1042" s="861"/>
      <c r="F1042" s="861"/>
      <c r="G1042" s="979"/>
      <c r="H1042" s="981"/>
    </row>
    <row r="1043" spans="1:8" ht="15.75" customHeight="1">
      <c r="A1043" s="977"/>
      <c r="B1043" s="861"/>
      <c r="C1043" s="50" t="s">
        <v>127</v>
      </c>
      <c r="D1043" s="50" t="s">
        <v>128</v>
      </c>
      <c r="E1043" s="50" t="s">
        <v>127</v>
      </c>
      <c r="F1043" s="50" t="s">
        <v>128</v>
      </c>
      <c r="G1043" s="979"/>
      <c r="H1043" s="981"/>
    </row>
    <row r="1044" spans="1:8" ht="15.75">
      <c r="A1044" s="78">
        <v>1</v>
      </c>
      <c r="B1044" s="19">
        <v>2</v>
      </c>
      <c r="C1044" s="50">
        <v>3</v>
      </c>
      <c r="D1044" s="50">
        <v>4</v>
      </c>
      <c r="E1044" s="50"/>
      <c r="F1044" s="50"/>
      <c r="G1044" s="62">
        <v>5</v>
      </c>
      <c r="H1044" s="20">
        <v>6</v>
      </c>
    </row>
    <row r="1045" spans="1:8" ht="15.75">
      <c r="A1045" s="87"/>
      <c r="B1045" s="19"/>
      <c r="C1045" s="51"/>
      <c r="D1045" s="51"/>
      <c r="E1045" s="51"/>
      <c r="F1045" s="51"/>
      <c r="G1045" s="51"/>
      <c r="H1045" s="7"/>
    </row>
    <row r="1046" spans="1:8" ht="15.75">
      <c r="A1046" s="78">
        <v>1</v>
      </c>
      <c r="B1046" s="152" t="s">
        <v>138</v>
      </c>
      <c r="C1046" s="50" t="s">
        <v>320</v>
      </c>
      <c r="D1046" s="50" t="s">
        <v>320</v>
      </c>
      <c r="E1046" s="50"/>
      <c r="F1046" s="50"/>
      <c r="G1046" s="77"/>
      <c r="H1046" s="20"/>
    </row>
    <row r="1047" spans="1:8" ht="15.75">
      <c r="A1047" s="78" t="s">
        <v>325</v>
      </c>
      <c r="B1047" s="150" t="s">
        <v>139</v>
      </c>
      <c r="C1047" s="50" t="s">
        <v>320</v>
      </c>
      <c r="D1047" s="50" t="s">
        <v>320</v>
      </c>
      <c r="E1047" s="50"/>
      <c r="F1047" s="50"/>
      <c r="G1047" s="77">
        <v>0</v>
      </c>
      <c r="H1047" s="20"/>
    </row>
    <row r="1048" spans="1:8" ht="15.75" customHeight="1">
      <c r="A1048" s="78" t="s">
        <v>326</v>
      </c>
      <c r="B1048" s="150" t="s">
        <v>140</v>
      </c>
      <c r="C1048" s="50" t="s">
        <v>320</v>
      </c>
      <c r="D1048" s="50" t="s">
        <v>320</v>
      </c>
      <c r="E1048" s="50"/>
      <c r="F1048" s="50"/>
      <c r="G1048" s="77">
        <v>0</v>
      </c>
      <c r="H1048" s="20"/>
    </row>
    <row r="1049" spans="1:8" ht="31.5">
      <c r="A1049" s="87" t="s">
        <v>327</v>
      </c>
      <c r="B1049" s="82" t="s">
        <v>313</v>
      </c>
      <c r="C1049" s="51" t="s">
        <v>511</v>
      </c>
      <c r="D1049" s="51" t="s">
        <v>511</v>
      </c>
      <c r="E1049" s="51"/>
      <c r="F1049" s="51"/>
      <c r="G1049" s="77">
        <v>0</v>
      </c>
      <c r="H1049" s="7"/>
    </row>
    <row r="1050" spans="1:8" ht="63">
      <c r="A1050" s="87" t="s">
        <v>328</v>
      </c>
      <c r="B1050" s="150" t="s">
        <v>142</v>
      </c>
      <c r="C1050" s="51" t="s">
        <v>320</v>
      </c>
      <c r="D1050" s="51" t="s">
        <v>320</v>
      </c>
      <c r="E1050" s="51"/>
      <c r="F1050" s="51"/>
      <c r="G1050" s="77">
        <v>0</v>
      </c>
      <c r="H1050" s="7"/>
    </row>
    <row r="1051" spans="1:8" ht="31.5">
      <c r="A1051" s="87" t="s">
        <v>329</v>
      </c>
      <c r="B1051" s="82" t="s">
        <v>144</v>
      </c>
      <c r="C1051" s="51" t="s">
        <v>512</v>
      </c>
      <c r="D1051" s="51" t="s">
        <v>512</v>
      </c>
      <c r="E1051" s="51"/>
      <c r="F1051" s="51"/>
      <c r="G1051" s="77">
        <v>0</v>
      </c>
      <c r="H1051" s="7"/>
    </row>
    <row r="1052" spans="1:8" ht="31.5">
      <c r="A1052" s="87" t="s">
        <v>330</v>
      </c>
      <c r="B1052" s="82" t="s">
        <v>146</v>
      </c>
      <c r="C1052" s="51" t="s">
        <v>512</v>
      </c>
      <c r="D1052" s="51" t="s">
        <v>512</v>
      </c>
      <c r="E1052" s="51"/>
      <c r="F1052" s="51"/>
      <c r="G1052" s="77">
        <v>0</v>
      </c>
      <c r="H1052" s="7"/>
    </row>
    <row r="1053" spans="1:8" ht="15.75">
      <c r="A1053" s="87" t="s">
        <v>5</v>
      </c>
      <c r="B1053" s="152" t="s">
        <v>131</v>
      </c>
      <c r="C1053" s="51"/>
      <c r="D1053" s="51"/>
      <c r="E1053" s="51"/>
      <c r="F1053" s="51"/>
      <c r="G1053" s="77"/>
      <c r="H1053" s="7"/>
    </row>
    <row r="1054" spans="1:8" ht="15.75">
      <c r="A1054" s="87" t="s">
        <v>331</v>
      </c>
      <c r="B1054" s="82" t="s">
        <v>314</v>
      </c>
      <c r="C1054" s="51" t="s">
        <v>513</v>
      </c>
      <c r="D1054" s="51" t="s">
        <v>513</v>
      </c>
      <c r="E1054" s="51"/>
      <c r="F1054" s="51"/>
      <c r="G1054" s="77">
        <v>0</v>
      </c>
      <c r="H1054" s="7"/>
    </row>
    <row r="1055" spans="1:8" ht="63">
      <c r="A1055" s="87" t="s">
        <v>332</v>
      </c>
      <c r="B1055" s="151" t="s">
        <v>148</v>
      </c>
      <c r="C1055" s="51" t="s">
        <v>320</v>
      </c>
      <c r="D1055" s="51" t="s">
        <v>320</v>
      </c>
      <c r="E1055" s="51"/>
      <c r="F1055" s="51"/>
      <c r="G1055" s="77">
        <v>0</v>
      </c>
      <c r="H1055" s="7"/>
    </row>
    <row r="1056" spans="1:8" ht="31.5">
      <c r="A1056" s="87" t="s">
        <v>333</v>
      </c>
      <c r="B1056" s="151" t="s">
        <v>149</v>
      </c>
      <c r="C1056" s="51" t="s">
        <v>320</v>
      </c>
      <c r="D1056" s="51" t="s">
        <v>320</v>
      </c>
      <c r="E1056" s="51"/>
      <c r="F1056" s="51"/>
      <c r="G1056" s="77">
        <v>0</v>
      </c>
      <c r="H1056" s="7"/>
    </row>
    <row r="1057" spans="1:8" ht="47.25">
      <c r="A1057" s="87" t="s">
        <v>60</v>
      </c>
      <c r="B1057" s="152" t="s">
        <v>150</v>
      </c>
      <c r="C1057" s="51"/>
      <c r="D1057" s="51"/>
      <c r="E1057" s="51"/>
      <c r="F1057" s="51"/>
      <c r="G1057" s="77"/>
      <c r="H1057" s="7"/>
    </row>
    <row r="1058" spans="1:8" ht="31.5">
      <c r="A1058" s="87" t="s">
        <v>334</v>
      </c>
      <c r="B1058" s="82" t="s">
        <v>315</v>
      </c>
      <c r="C1058" s="51" t="s">
        <v>514</v>
      </c>
      <c r="D1058" s="51" t="str">
        <f aca="true" t="shared" si="18" ref="D1058:D1067">C1058</f>
        <v>октябрь  2020г</v>
      </c>
      <c r="E1058" s="51"/>
      <c r="F1058" s="51"/>
      <c r="G1058" s="77">
        <v>0</v>
      </c>
      <c r="H1058" s="7"/>
    </row>
    <row r="1059" spans="1:8" ht="15.75">
      <c r="A1059" s="87" t="s">
        <v>335</v>
      </c>
      <c r="B1059" s="82" t="s">
        <v>152</v>
      </c>
      <c r="C1059" s="51" t="s">
        <v>515</v>
      </c>
      <c r="D1059" s="51" t="str">
        <f t="shared" si="18"/>
        <v>ноябрь 2020г</v>
      </c>
      <c r="E1059" s="51"/>
      <c r="F1059" s="51"/>
      <c r="G1059" s="77">
        <v>0</v>
      </c>
      <c r="H1059" s="7"/>
    </row>
    <row r="1060" spans="1:8" ht="31.5">
      <c r="A1060" s="87" t="s">
        <v>336</v>
      </c>
      <c r="B1060" s="82" t="s">
        <v>153</v>
      </c>
      <c r="C1060" s="51" t="s">
        <v>516</v>
      </c>
      <c r="D1060" s="51" t="str">
        <f t="shared" si="18"/>
        <v>ноябрь            2020 г.</v>
      </c>
      <c r="E1060" s="51"/>
      <c r="F1060" s="51"/>
      <c r="G1060" s="77">
        <v>0</v>
      </c>
      <c r="H1060" s="7"/>
    </row>
    <row r="1061" spans="1:8" ht="31.5">
      <c r="A1061" s="87" t="s">
        <v>337</v>
      </c>
      <c r="B1061" s="82" t="s">
        <v>155</v>
      </c>
      <c r="C1061" s="51" t="s">
        <v>517</v>
      </c>
      <c r="D1061" s="51" t="str">
        <f t="shared" si="18"/>
        <v>ноябрь           2020г.</v>
      </c>
      <c r="E1061" s="51"/>
      <c r="F1061" s="51"/>
      <c r="G1061" s="77">
        <v>0</v>
      </c>
      <c r="H1061" s="7"/>
    </row>
    <row r="1062" spans="1:8" ht="31.5">
      <c r="A1062" s="87" t="s">
        <v>338</v>
      </c>
      <c r="B1062" s="82" t="s">
        <v>157</v>
      </c>
      <c r="C1062" s="51" t="s">
        <v>518</v>
      </c>
      <c r="D1062" s="51" t="str">
        <f t="shared" si="18"/>
        <v>ноябрь                 2020 г.</v>
      </c>
      <c r="E1062" s="51"/>
      <c r="F1062" s="51"/>
      <c r="G1062" s="77">
        <v>0</v>
      </c>
      <c r="H1062" s="7"/>
    </row>
    <row r="1063" spans="1:8" ht="31.5">
      <c r="A1063" s="87" t="s">
        <v>62</v>
      </c>
      <c r="B1063" s="152" t="s">
        <v>136</v>
      </c>
      <c r="C1063" s="51"/>
      <c r="D1063" s="51">
        <f t="shared" si="18"/>
        <v>0</v>
      </c>
      <c r="E1063" s="51"/>
      <c r="F1063" s="51"/>
      <c r="G1063" s="77"/>
      <c r="H1063" s="7"/>
    </row>
    <row r="1064" spans="1:8" ht="31.5">
      <c r="A1064" s="87" t="s">
        <v>339</v>
      </c>
      <c r="B1064" s="82" t="s">
        <v>137</v>
      </c>
      <c r="C1064" s="51" t="s">
        <v>515</v>
      </c>
      <c r="D1064" s="51" t="str">
        <f t="shared" si="18"/>
        <v>ноябрь 2020г</v>
      </c>
      <c r="E1064" s="51"/>
      <c r="F1064" s="51"/>
      <c r="G1064" s="77">
        <v>0</v>
      </c>
      <c r="H1064" s="7"/>
    </row>
    <row r="1065" spans="1:8" ht="63">
      <c r="A1065" s="87" t="s">
        <v>340</v>
      </c>
      <c r="B1065" s="151" t="s">
        <v>159</v>
      </c>
      <c r="C1065" s="51" t="s">
        <v>320</v>
      </c>
      <c r="D1065" s="51" t="str">
        <f t="shared" si="18"/>
        <v>-</v>
      </c>
      <c r="E1065" s="51"/>
      <c r="F1065" s="51"/>
      <c r="G1065" s="77">
        <v>0</v>
      </c>
      <c r="H1065" s="7"/>
    </row>
    <row r="1066" spans="1:8" ht="31.5">
      <c r="A1066" s="87" t="s">
        <v>341</v>
      </c>
      <c r="B1066" s="82" t="s">
        <v>316</v>
      </c>
      <c r="C1066" s="51" t="s">
        <v>519</v>
      </c>
      <c r="D1066" s="51" t="str">
        <f t="shared" si="18"/>
        <v>декабрь 2020г</v>
      </c>
      <c r="E1066" s="51"/>
      <c r="F1066" s="51"/>
      <c r="G1066" s="77">
        <v>0</v>
      </c>
      <c r="H1066" s="7"/>
    </row>
    <row r="1067" spans="1:8" ht="32.25" thickBot="1">
      <c r="A1067" s="88" t="s">
        <v>342</v>
      </c>
      <c r="B1067" s="90" t="s">
        <v>317</v>
      </c>
      <c r="C1067" s="51" t="s">
        <v>519</v>
      </c>
      <c r="D1067" s="51" t="str">
        <f t="shared" si="18"/>
        <v>декабрь 2020г</v>
      </c>
      <c r="E1067" s="52"/>
      <c r="F1067" s="52"/>
      <c r="G1067" s="91">
        <v>0</v>
      </c>
      <c r="H1067" s="24"/>
    </row>
    <row r="1068" spans="1:8" ht="15.75">
      <c r="A1068" s="262"/>
      <c r="B1068" s="262"/>
      <c r="C1068" s="263"/>
      <c r="D1068" s="263"/>
      <c r="E1068" s="262"/>
      <c r="F1068" s="262"/>
      <c r="G1068" s="262"/>
      <c r="H1068" s="262"/>
    </row>
    <row r="1069" spans="1:8" ht="15.75">
      <c r="A1069" s="972" t="s">
        <v>308</v>
      </c>
      <c r="B1069" s="972"/>
      <c r="C1069" s="972"/>
      <c r="D1069" s="972"/>
      <c r="E1069" s="972"/>
      <c r="F1069" s="972"/>
      <c r="G1069" s="972"/>
      <c r="H1069" s="972"/>
    </row>
    <row r="1071" ht="15.75" customHeight="1"/>
    <row r="1072" ht="15.75">
      <c r="A1072" s="178"/>
    </row>
    <row r="1080" ht="15.75" customHeight="1"/>
    <row r="1082" ht="81.75" customHeight="1">
      <c r="H1082" s="66" t="s">
        <v>280</v>
      </c>
    </row>
    <row r="1083" ht="15.75">
      <c r="H1083" s="66" t="s">
        <v>221</v>
      </c>
    </row>
    <row r="1084" ht="15.75">
      <c r="H1084" s="66" t="s">
        <v>389</v>
      </c>
    </row>
    <row r="1085" ht="15.75">
      <c r="H1085" s="66"/>
    </row>
    <row r="1086" spans="1:8" ht="15.75">
      <c r="A1086" s="973" t="s">
        <v>493</v>
      </c>
      <c r="B1086" s="973"/>
      <c r="C1086" s="973"/>
      <c r="D1086" s="973"/>
      <c r="E1086" s="973"/>
      <c r="F1086" s="973"/>
      <c r="G1086" s="973"/>
      <c r="H1086" s="973"/>
    </row>
    <row r="1087" spans="1:8" ht="39" customHeight="1">
      <c r="A1087" s="83"/>
      <c r="B1087" s="48"/>
      <c r="C1087" s="48"/>
      <c r="D1087" s="48"/>
      <c r="E1087" s="48"/>
      <c r="F1087" s="48"/>
      <c r="G1087" s="48"/>
      <c r="H1087" s="48"/>
    </row>
    <row r="1088" ht="15.75">
      <c r="H1088" s="66" t="s">
        <v>222</v>
      </c>
    </row>
    <row r="1089" ht="15.75" customHeight="1">
      <c r="H1089" s="66" t="s">
        <v>495</v>
      </c>
    </row>
    <row r="1090" ht="15.75">
      <c r="H1090" s="66"/>
    </row>
    <row r="1091" spans="2:8" ht="15.75">
      <c r="B1091" s="12" t="s">
        <v>667</v>
      </c>
      <c r="H1091" s="139" t="s">
        <v>484</v>
      </c>
    </row>
    <row r="1092" ht="15.75">
      <c r="H1092" s="66" t="s">
        <v>644</v>
      </c>
    </row>
    <row r="1093" ht="15.75">
      <c r="H1093" s="66" t="s">
        <v>223</v>
      </c>
    </row>
    <row r="1095" ht="15.75">
      <c r="A1095" s="85"/>
    </row>
    <row r="1096" spans="1:8" ht="15.75">
      <c r="A1096" s="974" t="s">
        <v>596</v>
      </c>
      <c r="B1096" s="974"/>
      <c r="C1096" s="974"/>
      <c r="D1096" s="974"/>
      <c r="E1096" s="974"/>
      <c r="F1096" s="974"/>
      <c r="G1096" s="974"/>
      <c r="H1096" s="974"/>
    </row>
    <row r="1097" spans="1:8" ht="15.75">
      <c r="A1097" s="857" t="str">
        <f>'Формат ФСТ'!B34</f>
        <v>Реконструкция РУ-10 кВ РП-1545, по адресу: г. Королев, пр-т Космонавтов,д. 40 Б</v>
      </c>
      <c r="B1097" s="857"/>
      <c r="C1097" s="857"/>
      <c r="D1097" s="857"/>
      <c r="E1097" s="857"/>
      <c r="F1097" s="857"/>
      <c r="G1097" s="857"/>
      <c r="H1097" s="857"/>
    </row>
    <row r="1099" spans="1:8" ht="15.75" customHeight="1">
      <c r="A1099" s="975" t="s">
        <v>645</v>
      </c>
      <c r="B1099" s="965"/>
      <c r="C1099" s="965"/>
      <c r="D1099" s="965"/>
      <c r="E1099" s="965"/>
      <c r="F1099" s="965"/>
      <c r="G1099" s="965"/>
      <c r="H1099" s="965"/>
    </row>
    <row r="1100" spans="1:8" ht="16.5" thickBot="1">
      <c r="A1100" s="86"/>
      <c r="B1100" s="54"/>
      <c r="C1100" s="179"/>
      <c r="D1100" s="179"/>
      <c r="E1100" s="149"/>
      <c r="F1100" s="149"/>
      <c r="G1100" s="149"/>
      <c r="H1100" s="149"/>
    </row>
    <row r="1101" spans="1:8" ht="15.75" customHeight="1">
      <c r="A1101" s="976" t="s">
        <v>1</v>
      </c>
      <c r="B1101" s="860" t="s">
        <v>307</v>
      </c>
      <c r="C1101" s="860" t="s">
        <v>195</v>
      </c>
      <c r="D1101" s="860"/>
      <c r="E1101" s="860"/>
      <c r="F1101" s="860"/>
      <c r="G1101" s="978" t="s">
        <v>125</v>
      </c>
      <c r="H1101" s="980" t="s">
        <v>126</v>
      </c>
    </row>
    <row r="1102" spans="1:8" ht="15.75">
      <c r="A1102" s="977"/>
      <c r="B1102" s="861"/>
      <c r="C1102" s="861"/>
      <c r="D1102" s="861"/>
      <c r="E1102" s="861"/>
      <c r="F1102" s="861"/>
      <c r="G1102" s="979"/>
      <c r="H1102" s="981"/>
    </row>
    <row r="1103" spans="1:8" ht="15.75" customHeight="1">
      <c r="A1103" s="977"/>
      <c r="B1103" s="861"/>
      <c r="C1103" s="50" t="s">
        <v>127</v>
      </c>
      <c r="D1103" s="50" t="s">
        <v>128</v>
      </c>
      <c r="E1103" s="50" t="s">
        <v>127</v>
      </c>
      <c r="F1103" s="50" t="s">
        <v>128</v>
      </c>
      <c r="G1103" s="979"/>
      <c r="H1103" s="981"/>
    </row>
    <row r="1104" spans="1:8" ht="15.75">
      <c r="A1104" s="78">
        <v>1</v>
      </c>
      <c r="B1104" s="19">
        <v>2</v>
      </c>
      <c r="C1104" s="50">
        <v>3</v>
      </c>
      <c r="D1104" s="50">
        <v>4</v>
      </c>
      <c r="E1104" s="50"/>
      <c r="F1104" s="50"/>
      <c r="G1104" s="62">
        <v>5</v>
      </c>
      <c r="H1104" s="20">
        <v>6</v>
      </c>
    </row>
    <row r="1105" spans="1:8" ht="15.75">
      <c r="A1105" s="87"/>
      <c r="B1105" s="19"/>
      <c r="C1105" s="51"/>
      <c r="D1105" s="51"/>
      <c r="E1105" s="51"/>
      <c r="F1105" s="51"/>
      <c r="G1105" s="51"/>
      <c r="H1105" s="7"/>
    </row>
    <row r="1106" spans="1:8" ht="15.75">
      <c r="A1106" s="78">
        <v>1</v>
      </c>
      <c r="B1106" s="152" t="s">
        <v>138</v>
      </c>
      <c r="C1106" s="50" t="s">
        <v>320</v>
      </c>
      <c r="D1106" s="50" t="s">
        <v>320</v>
      </c>
      <c r="E1106" s="50"/>
      <c r="F1106" s="50"/>
      <c r="G1106" s="77"/>
      <c r="H1106" s="20"/>
    </row>
    <row r="1107" spans="1:8" ht="15.75">
      <c r="A1107" s="78" t="s">
        <v>325</v>
      </c>
      <c r="B1107" s="150" t="s">
        <v>139</v>
      </c>
      <c r="C1107" s="50" t="s">
        <v>320</v>
      </c>
      <c r="D1107" s="50" t="s">
        <v>320</v>
      </c>
      <c r="E1107" s="50"/>
      <c r="F1107" s="50"/>
      <c r="G1107" s="77">
        <v>0</v>
      </c>
      <c r="H1107" s="20"/>
    </row>
    <row r="1108" spans="1:8" ht="15.75" customHeight="1">
      <c r="A1108" s="78" t="s">
        <v>326</v>
      </c>
      <c r="B1108" s="150" t="s">
        <v>140</v>
      </c>
      <c r="C1108" s="50" t="s">
        <v>320</v>
      </c>
      <c r="D1108" s="50" t="s">
        <v>320</v>
      </c>
      <c r="E1108" s="50"/>
      <c r="F1108" s="50"/>
      <c r="G1108" s="77">
        <v>0</v>
      </c>
      <c r="H1108" s="20"/>
    </row>
    <row r="1109" spans="1:8" ht="31.5">
      <c r="A1109" s="87" t="s">
        <v>327</v>
      </c>
      <c r="B1109" s="82" t="s">
        <v>313</v>
      </c>
      <c r="C1109" s="51" t="s">
        <v>511</v>
      </c>
      <c r="D1109" s="51" t="s">
        <v>511</v>
      </c>
      <c r="E1109" s="51"/>
      <c r="F1109" s="51"/>
      <c r="G1109" s="77">
        <v>0</v>
      </c>
      <c r="H1109" s="7"/>
    </row>
    <row r="1110" spans="1:8" ht="63">
      <c r="A1110" s="87" t="s">
        <v>328</v>
      </c>
      <c r="B1110" s="150" t="s">
        <v>142</v>
      </c>
      <c r="C1110" s="51" t="s">
        <v>320</v>
      </c>
      <c r="D1110" s="51" t="s">
        <v>320</v>
      </c>
      <c r="E1110" s="51"/>
      <c r="F1110" s="51"/>
      <c r="G1110" s="77">
        <v>0</v>
      </c>
      <c r="H1110" s="7"/>
    </row>
    <row r="1111" spans="1:8" ht="31.5">
      <c r="A1111" s="87" t="s">
        <v>329</v>
      </c>
      <c r="B1111" s="82" t="s">
        <v>144</v>
      </c>
      <c r="C1111" s="51" t="s">
        <v>512</v>
      </c>
      <c r="D1111" s="51" t="s">
        <v>512</v>
      </c>
      <c r="E1111" s="51"/>
      <c r="F1111" s="51"/>
      <c r="G1111" s="77">
        <v>0</v>
      </c>
      <c r="H1111" s="7"/>
    </row>
    <row r="1112" spans="1:8" ht="31.5">
      <c r="A1112" s="87" t="s">
        <v>330</v>
      </c>
      <c r="B1112" s="82" t="s">
        <v>146</v>
      </c>
      <c r="C1112" s="51" t="s">
        <v>512</v>
      </c>
      <c r="D1112" s="51" t="s">
        <v>512</v>
      </c>
      <c r="E1112" s="51"/>
      <c r="F1112" s="51"/>
      <c r="G1112" s="77">
        <v>0</v>
      </c>
      <c r="H1112" s="7"/>
    </row>
    <row r="1113" spans="1:8" ht="15.75">
      <c r="A1113" s="87" t="s">
        <v>5</v>
      </c>
      <c r="B1113" s="152" t="s">
        <v>131</v>
      </c>
      <c r="C1113" s="51"/>
      <c r="D1113" s="51"/>
      <c r="E1113" s="51"/>
      <c r="F1113" s="51"/>
      <c r="G1113" s="77"/>
      <c r="H1113" s="7"/>
    </row>
    <row r="1114" spans="1:8" ht="15.75">
      <c r="A1114" s="87" t="s">
        <v>331</v>
      </c>
      <c r="B1114" s="82" t="s">
        <v>314</v>
      </c>
      <c r="C1114" s="51" t="s">
        <v>513</v>
      </c>
      <c r="D1114" s="51" t="s">
        <v>513</v>
      </c>
      <c r="E1114" s="51"/>
      <c r="F1114" s="51"/>
      <c r="G1114" s="77">
        <v>0</v>
      </c>
      <c r="H1114" s="7"/>
    </row>
    <row r="1115" spans="1:8" ht="63">
      <c r="A1115" s="87" t="s">
        <v>332</v>
      </c>
      <c r="B1115" s="151" t="s">
        <v>148</v>
      </c>
      <c r="C1115" s="51" t="s">
        <v>320</v>
      </c>
      <c r="D1115" s="51" t="s">
        <v>320</v>
      </c>
      <c r="E1115" s="51"/>
      <c r="F1115" s="51"/>
      <c r="G1115" s="77">
        <v>0</v>
      </c>
      <c r="H1115" s="7"/>
    </row>
    <row r="1116" spans="1:8" ht="31.5">
      <c r="A1116" s="87" t="s">
        <v>333</v>
      </c>
      <c r="B1116" s="151" t="s">
        <v>149</v>
      </c>
      <c r="C1116" s="51" t="s">
        <v>320</v>
      </c>
      <c r="D1116" s="51" t="s">
        <v>320</v>
      </c>
      <c r="E1116" s="51"/>
      <c r="F1116" s="51"/>
      <c r="G1116" s="77">
        <v>0</v>
      </c>
      <c r="H1116" s="7"/>
    </row>
    <row r="1117" spans="1:8" ht="47.25">
      <c r="A1117" s="87" t="s">
        <v>60</v>
      </c>
      <c r="B1117" s="152" t="s">
        <v>150</v>
      </c>
      <c r="C1117" s="51"/>
      <c r="D1117" s="51"/>
      <c r="E1117" s="51"/>
      <c r="F1117" s="51"/>
      <c r="G1117" s="77"/>
      <c r="H1117" s="7"/>
    </row>
    <row r="1118" spans="1:8" ht="31.5">
      <c r="A1118" s="87" t="s">
        <v>334</v>
      </c>
      <c r="B1118" s="82" t="s">
        <v>315</v>
      </c>
      <c r="C1118" s="51" t="s">
        <v>514</v>
      </c>
      <c r="D1118" s="51" t="str">
        <f aca="true" t="shared" si="19" ref="D1118:D1127">C1118</f>
        <v>октябрь  2020г</v>
      </c>
      <c r="E1118" s="51"/>
      <c r="F1118" s="51"/>
      <c r="G1118" s="77">
        <v>0</v>
      </c>
      <c r="H1118" s="7"/>
    </row>
    <row r="1119" spans="1:8" ht="15.75">
      <c r="A1119" s="87" t="s">
        <v>335</v>
      </c>
      <c r="B1119" s="82" t="s">
        <v>152</v>
      </c>
      <c r="C1119" s="51" t="s">
        <v>515</v>
      </c>
      <c r="D1119" s="51" t="str">
        <f t="shared" si="19"/>
        <v>ноябрь 2020г</v>
      </c>
      <c r="E1119" s="51"/>
      <c r="F1119" s="51"/>
      <c r="G1119" s="77">
        <v>0</v>
      </c>
      <c r="H1119" s="7"/>
    </row>
    <row r="1120" spans="1:8" ht="31.5">
      <c r="A1120" s="87" t="s">
        <v>336</v>
      </c>
      <c r="B1120" s="82" t="s">
        <v>153</v>
      </c>
      <c r="C1120" s="51" t="s">
        <v>516</v>
      </c>
      <c r="D1120" s="51" t="str">
        <f t="shared" si="19"/>
        <v>ноябрь            2020 г.</v>
      </c>
      <c r="E1120" s="51"/>
      <c r="F1120" s="51"/>
      <c r="G1120" s="77">
        <v>0</v>
      </c>
      <c r="H1120" s="7"/>
    </row>
    <row r="1121" spans="1:8" ht="31.5">
      <c r="A1121" s="87" t="s">
        <v>337</v>
      </c>
      <c r="B1121" s="82" t="s">
        <v>155</v>
      </c>
      <c r="C1121" s="51" t="s">
        <v>517</v>
      </c>
      <c r="D1121" s="51" t="str">
        <f t="shared" si="19"/>
        <v>ноябрь           2020г.</v>
      </c>
      <c r="E1121" s="51"/>
      <c r="F1121" s="51"/>
      <c r="G1121" s="77">
        <v>0</v>
      </c>
      <c r="H1121" s="7"/>
    </row>
    <row r="1122" spans="1:8" ht="31.5">
      <c r="A1122" s="87" t="s">
        <v>338</v>
      </c>
      <c r="B1122" s="82" t="s">
        <v>157</v>
      </c>
      <c r="C1122" s="51" t="s">
        <v>518</v>
      </c>
      <c r="D1122" s="51" t="str">
        <f t="shared" si="19"/>
        <v>ноябрь                 2020 г.</v>
      </c>
      <c r="E1122" s="51"/>
      <c r="F1122" s="51"/>
      <c r="G1122" s="77">
        <v>0</v>
      </c>
      <c r="H1122" s="7"/>
    </row>
    <row r="1123" spans="1:8" ht="31.5">
      <c r="A1123" s="87" t="s">
        <v>62</v>
      </c>
      <c r="B1123" s="152" t="s">
        <v>136</v>
      </c>
      <c r="C1123" s="51"/>
      <c r="D1123" s="51">
        <f t="shared" si="19"/>
        <v>0</v>
      </c>
      <c r="E1123" s="51"/>
      <c r="F1123" s="51"/>
      <c r="G1123" s="77"/>
      <c r="H1123" s="7"/>
    </row>
    <row r="1124" spans="1:8" ht="31.5">
      <c r="A1124" s="87" t="s">
        <v>339</v>
      </c>
      <c r="B1124" s="82" t="s">
        <v>137</v>
      </c>
      <c r="C1124" s="51" t="s">
        <v>515</v>
      </c>
      <c r="D1124" s="51" t="str">
        <f t="shared" si="19"/>
        <v>ноябрь 2020г</v>
      </c>
      <c r="E1124" s="51"/>
      <c r="F1124" s="51"/>
      <c r="G1124" s="77">
        <v>0</v>
      </c>
      <c r="H1124" s="7"/>
    </row>
    <row r="1125" spans="1:8" ht="63">
      <c r="A1125" s="87" t="s">
        <v>340</v>
      </c>
      <c r="B1125" s="151" t="s">
        <v>159</v>
      </c>
      <c r="C1125" s="51" t="s">
        <v>320</v>
      </c>
      <c r="D1125" s="51" t="str">
        <f t="shared" si="19"/>
        <v>-</v>
      </c>
      <c r="E1125" s="51"/>
      <c r="F1125" s="51"/>
      <c r="G1125" s="77">
        <v>0</v>
      </c>
      <c r="H1125" s="7"/>
    </row>
    <row r="1126" spans="1:8" ht="31.5">
      <c r="A1126" s="87" t="s">
        <v>341</v>
      </c>
      <c r="B1126" s="82" t="s">
        <v>316</v>
      </c>
      <c r="C1126" s="51" t="s">
        <v>519</v>
      </c>
      <c r="D1126" s="51" t="str">
        <f t="shared" si="19"/>
        <v>декабрь 2020г</v>
      </c>
      <c r="E1126" s="51"/>
      <c r="F1126" s="51"/>
      <c r="G1126" s="77">
        <v>0</v>
      </c>
      <c r="H1126" s="7"/>
    </row>
    <row r="1127" spans="1:8" ht="32.25" thickBot="1">
      <c r="A1127" s="88" t="s">
        <v>342</v>
      </c>
      <c r="B1127" s="90" t="s">
        <v>317</v>
      </c>
      <c r="C1127" s="51" t="s">
        <v>519</v>
      </c>
      <c r="D1127" s="51" t="str">
        <f t="shared" si="19"/>
        <v>декабрь 2020г</v>
      </c>
      <c r="E1127" s="52"/>
      <c r="F1127" s="52"/>
      <c r="G1127" s="91">
        <v>0</v>
      </c>
      <c r="H1127" s="24"/>
    </row>
    <row r="1128" spans="1:8" ht="15.75">
      <c r="A1128" s="262"/>
      <c r="B1128" s="262"/>
      <c r="C1128" s="263"/>
      <c r="D1128" s="263"/>
      <c r="E1128" s="262"/>
      <c r="F1128" s="262"/>
      <c r="G1128" s="262"/>
      <c r="H1128" s="262"/>
    </row>
    <row r="1129" spans="1:8" ht="15.75">
      <c r="A1129" s="972" t="s">
        <v>308</v>
      </c>
      <c r="B1129" s="972"/>
      <c r="C1129" s="972"/>
      <c r="D1129" s="972"/>
      <c r="E1129" s="972"/>
      <c r="F1129" s="972"/>
      <c r="G1129" s="972"/>
      <c r="H1129" s="972"/>
    </row>
    <row r="1131" ht="15.75" customHeight="1"/>
    <row r="1132" ht="15.75">
      <c r="A1132" s="178"/>
    </row>
    <row r="1140" ht="15.75" customHeight="1"/>
    <row r="1142" ht="81.75" customHeight="1">
      <c r="H1142" s="66" t="s">
        <v>280</v>
      </c>
    </row>
    <row r="1143" ht="15.75">
      <c r="H1143" s="66" t="s">
        <v>221</v>
      </c>
    </row>
    <row r="1144" ht="15.75">
      <c r="H1144" s="66" t="s">
        <v>389</v>
      </c>
    </row>
    <row r="1145" ht="15.75">
      <c r="H1145" s="66"/>
    </row>
    <row r="1146" spans="1:8" ht="15.75">
      <c r="A1146" s="973" t="s">
        <v>493</v>
      </c>
      <c r="B1146" s="973"/>
      <c r="C1146" s="973"/>
      <c r="D1146" s="973"/>
      <c r="E1146" s="973"/>
      <c r="F1146" s="973"/>
      <c r="G1146" s="973"/>
      <c r="H1146" s="973"/>
    </row>
    <row r="1147" spans="1:8" ht="39" customHeight="1">
      <c r="A1147" s="83"/>
      <c r="B1147" s="48"/>
      <c r="C1147" s="48"/>
      <c r="D1147" s="48"/>
      <c r="E1147" s="48"/>
      <c r="F1147" s="48"/>
      <c r="G1147" s="48"/>
      <c r="H1147" s="48"/>
    </row>
    <row r="1148" ht="15.75">
      <c r="H1148" s="66" t="s">
        <v>222</v>
      </c>
    </row>
    <row r="1149" ht="15.75" customHeight="1">
      <c r="H1149" s="66" t="s">
        <v>495</v>
      </c>
    </row>
    <row r="1150" ht="15.75">
      <c r="H1150" s="66"/>
    </row>
    <row r="1151" spans="2:8" ht="15.75">
      <c r="B1151" s="12" t="s">
        <v>668</v>
      </c>
      <c r="H1151" s="139" t="s">
        <v>484</v>
      </c>
    </row>
    <row r="1152" ht="15.75">
      <c r="H1152" s="66" t="s">
        <v>644</v>
      </c>
    </row>
    <row r="1153" ht="15.75">
      <c r="H1153" s="66" t="s">
        <v>223</v>
      </c>
    </row>
    <row r="1155" ht="15.75">
      <c r="A1155" s="85"/>
    </row>
    <row r="1156" spans="1:8" ht="15.75">
      <c r="A1156" s="974" t="s">
        <v>596</v>
      </c>
      <c r="B1156" s="974"/>
      <c r="C1156" s="974"/>
      <c r="D1156" s="974"/>
      <c r="E1156" s="974"/>
      <c r="F1156" s="974"/>
      <c r="G1156" s="974"/>
      <c r="H1156" s="974"/>
    </row>
    <row r="1157" spans="1:8" ht="15.75">
      <c r="A1157" s="857" t="str">
        <f>'Формат ФСТ'!B35</f>
        <v>Реконструкция РУ-6 кВ РП-1528, по адресу: г. Королев, ул. Мичурина,д. 21 Г</v>
      </c>
      <c r="B1157" s="857"/>
      <c r="C1157" s="857"/>
      <c r="D1157" s="857"/>
      <c r="E1157" s="857"/>
      <c r="F1157" s="857"/>
      <c r="G1157" s="857"/>
      <c r="H1157" s="857"/>
    </row>
    <row r="1159" spans="1:8" ht="15.75" customHeight="1">
      <c r="A1159" s="975" t="s">
        <v>645</v>
      </c>
      <c r="B1159" s="965"/>
      <c r="C1159" s="965"/>
      <c r="D1159" s="965"/>
      <c r="E1159" s="965"/>
      <c r="F1159" s="965"/>
      <c r="G1159" s="965"/>
      <c r="H1159" s="965"/>
    </row>
    <row r="1160" spans="1:8" ht="16.5" thickBot="1">
      <c r="A1160" s="86"/>
      <c r="B1160" s="54"/>
      <c r="C1160" s="179"/>
      <c r="D1160" s="179"/>
      <c r="E1160" s="149"/>
      <c r="F1160" s="149"/>
      <c r="G1160" s="149"/>
      <c r="H1160" s="149"/>
    </row>
    <row r="1161" spans="1:8" ht="15.75" customHeight="1">
      <c r="A1161" s="976" t="s">
        <v>1</v>
      </c>
      <c r="B1161" s="860" t="s">
        <v>307</v>
      </c>
      <c r="C1161" s="860" t="s">
        <v>195</v>
      </c>
      <c r="D1161" s="860"/>
      <c r="E1161" s="860"/>
      <c r="F1161" s="860"/>
      <c r="G1161" s="978" t="s">
        <v>125</v>
      </c>
      <c r="H1161" s="980" t="s">
        <v>126</v>
      </c>
    </row>
    <row r="1162" spans="1:8" ht="15.75">
      <c r="A1162" s="977"/>
      <c r="B1162" s="861"/>
      <c r="C1162" s="861"/>
      <c r="D1162" s="861"/>
      <c r="E1162" s="861"/>
      <c r="F1162" s="861"/>
      <c r="G1162" s="979"/>
      <c r="H1162" s="981"/>
    </row>
    <row r="1163" spans="1:8" ht="15.75" customHeight="1">
      <c r="A1163" s="977"/>
      <c r="B1163" s="861"/>
      <c r="C1163" s="50" t="s">
        <v>127</v>
      </c>
      <c r="D1163" s="50" t="s">
        <v>128</v>
      </c>
      <c r="E1163" s="50" t="s">
        <v>127</v>
      </c>
      <c r="F1163" s="50" t="s">
        <v>128</v>
      </c>
      <c r="G1163" s="979"/>
      <c r="H1163" s="981"/>
    </row>
    <row r="1164" spans="1:8" ht="15.75">
      <c r="A1164" s="78">
        <v>1</v>
      </c>
      <c r="B1164" s="19">
        <v>2</v>
      </c>
      <c r="C1164" s="50">
        <v>3</v>
      </c>
      <c r="D1164" s="50">
        <v>4</v>
      </c>
      <c r="E1164" s="50"/>
      <c r="F1164" s="50"/>
      <c r="G1164" s="62">
        <v>5</v>
      </c>
      <c r="H1164" s="20">
        <v>6</v>
      </c>
    </row>
    <row r="1165" spans="1:8" ht="15.75">
      <c r="A1165" s="87"/>
      <c r="B1165" s="19"/>
      <c r="C1165" s="51"/>
      <c r="D1165" s="51"/>
      <c r="E1165" s="51"/>
      <c r="F1165" s="51"/>
      <c r="G1165" s="51"/>
      <c r="H1165" s="7"/>
    </row>
    <row r="1166" spans="1:8" ht="15.75">
      <c r="A1166" s="78">
        <v>1</v>
      </c>
      <c r="B1166" s="152" t="s">
        <v>138</v>
      </c>
      <c r="C1166" s="50" t="s">
        <v>320</v>
      </c>
      <c r="D1166" s="50" t="s">
        <v>320</v>
      </c>
      <c r="E1166" s="50"/>
      <c r="F1166" s="50"/>
      <c r="G1166" s="77"/>
      <c r="H1166" s="20"/>
    </row>
    <row r="1167" spans="1:8" ht="15.75">
      <c r="A1167" s="78" t="s">
        <v>325</v>
      </c>
      <c r="B1167" s="150" t="s">
        <v>139</v>
      </c>
      <c r="C1167" s="50" t="s">
        <v>320</v>
      </c>
      <c r="D1167" s="50" t="s">
        <v>320</v>
      </c>
      <c r="E1167" s="50"/>
      <c r="F1167" s="50"/>
      <c r="G1167" s="77">
        <v>0</v>
      </c>
      <c r="H1167" s="20"/>
    </row>
    <row r="1168" spans="1:8" ht="15.75" customHeight="1">
      <c r="A1168" s="78" t="s">
        <v>326</v>
      </c>
      <c r="B1168" s="150" t="s">
        <v>140</v>
      </c>
      <c r="C1168" s="50" t="s">
        <v>320</v>
      </c>
      <c r="D1168" s="50" t="s">
        <v>320</v>
      </c>
      <c r="E1168" s="50"/>
      <c r="F1168" s="50"/>
      <c r="G1168" s="77">
        <v>0</v>
      </c>
      <c r="H1168" s="20"/>
    </row>
    <row r="1169" spans="1:8" ht="31.5">
      <c r="A1169" s="87" t="s">
        <v>327</v>
      </c>
      <c r="B1169" s="82" t="s">
        <v>313</v>
      </c>
      <c r="C1169" s="51" t="s">
        <v>511</v>
      </c>
      <c r="D1169" s="51" t="s">
        <v>511</v>
      </c>
      <c r="E1169" s="51"/>
      <c r="F1169" s="51"/>
      <c r="G1169" s="77">
        <v>0</v>
      </c>
      <c r="H1169" s="7"/>
    </row>
    <row r="1170" spans="1:8" ht="63">
      <c r="A1170" s="87" t="s">
        <v>328</v>
      </c>
      <c r="B1170" s="150" t="s">
        <v>142</v>
      </c>
      <c r="C1170" s="51" t="s">
        <v>320</v>
      </c>
      <c r="D1170" s="51" t="s">
        <v>320</v>
      </c>
      <c r="E1170" s="51"/>
      <c r="F1170" s="51"/>
      <c r="G1170" s="77">
        <v>0</v>
      </c>
      <c r="H1170" s="7"/>
    </row>
    <row r="1171" spans="1:8" ht="31.5">
      <c r="A1171" s="87" t="s">
        <v>329</v>
      </c>
      <c r="B1171" s="82" t="s">
        <v>144</v>
      </c>
      <c r="C1171" s="51" t="s">
        <v>512</v>
      </c>
      <c r="D1171" s="51" t="s">
        <v>512</v>
      </c>
      <c r="E1171" s="51"/>
      <c r="F1171" s="51"/>
      <c r="G1171" s="77">
        <v>0</v>
      </c>
      <c r="H1171" s="7"/>
    </row>
    <row r="1172" spans="1:8" ht="31.5">
      <c r="A1172" s="87" t="s">
        <v>330</v>
      </c>
      <c r="B1172" s="82" t="s">
        <v>146</v>
      </c>
      <c r="C1172" s="51" t="s">
        <v>512</v>
      </c>
      <c r="D1172" s="51" t="s">
        <v>512</v>
      </c>
      <c r="E1172" s="51"/>
      <c r="F1172" s="51"/>
      <c r="G1172" s="77">
        <v>0</v>
      </c>
      <c r="H1172" s="7"/>
    </row>
    <row r="1173" spans="1:8" ht="15.75">
      <c r="A1173" s="87" t="s">
        <v>5</v>
      </c>
      <c r="B1173" s="152" t="s">
        <v>131</v>
      </c>
      <c r="C1173" s="51"/>
      <c r="D1173" s="51"/>
      <c r="E1173" s="51"/>
      <c r="F1173" s="51"/>
      <c r="G1173" s="77"/>
      <c r="H1173" s="7"/>
    </row>
    <row r="1174" spans="1:8" ht="15.75">
      <c r="A1174" s="87" t="s">
        <v>331</v>
      </c>
      <c r="B1174" s="82" t="s">
        <v>314</v>
      </c>
      <c r="C1174" s="51" t="s">
        <v>513</v>
      </c>
      <c r="D1174" s="51" t="s">
        <v>513</v>
      </c>
      <c r="E1174" s="51"/>
      <c r="F1174" s="51"/>
      <c r="G1174" s="77">
        <v>0</v>
      </c>
      <c r="H1174" s="7"/>
    </row>
    <row r="1175" spans="1:8" ht="63">
      <c r="A1175" s="87" t="s">
        <v>332</v>
      </c>
      <c r="B1175" s="151" t="s">
        <v>148</v>
      </c>
      <c r="C1175" s="51" t="s">
        <v>320</v>
      </c>
      <c r="D1175" s="51" t="s">
        <v>320</v>
      </c>
      <c r="E1175" s="51"/>
      <c r="F1175" s="51"/>
      <c r="G1175" s="77">
        <v>0</v>
      </c>
      <c r="H1175" s="7"/>
    </row>
    <row r="1176" spans="1:8" ht="31.5">
      <c r="A1176" s="87" t="s">
        <v>333</v>
      </c>
      <c r="B1176" s="151" t="s">
        <v>149</v>
      </c>
      <c r="C1176" s="51" t="s">
        <v>320</v>
      </c>
      <c r="D1176" s="51" t="s">
        <v>320</v>
      </c>
      <c r="E1176" s="51"/>
      <c r="F1176" s="51"/>
      <c r="G1176" s="77">
        <v>0</v>
      </c>
      <c r="H1176" s="7"/>
    </row>
    <row r="1177" spans="1:8" ht="47.25">
      <c r="A1177" s="87" t="s">
        <v>60</v>
      </c>
      <c r="B1177" s="152" t="s">
        <v>150</v>
      </c>
      <c r="C1177" s="51"/>
      <c r="D1177" s="51"/>
      <c r="E1177" s="51"/>
      <c r="F1177" s="51"/>
      <c r="G1177" s="77"/>
      <c r="H1177" s="7"/>
    </row>
    <row r="1178" spans="1:8" ht="31.5">
      <c r="A1178" s="87" t="s">
        <v>334</v>
      </c>
      <c r="B1178" s="82" t="s">
        <v>315</v>
      </c>
      <c r="C1178" s="51" t="s">
        <v>514</v>
      </c>
      <c r="D1178" s="51" t="str">
        <f aca="true" t="shared" si="20" ref="D1178:D1187">C1178</f>
        <v>октябрь  2020г</v>
      </c>
      <c r="E1178" s="51"/>
      <c r="F1178" s="51"/>
      <c r="G1178" s="77">
        <v>0</v>
      </c>
      <c r="H1178" s="7"/>
    </row>
    <row r="1179" spans="1:8" ht="15.75">
      <c r="A1179" s="87" t="s">
        <v>335</v>
      </c>
      <c r="B1179" s="82" t="s">
        <v>152</v>
      </c>
      <c r="C1179" s="51" t="s">
        <v>515</v>
      </c>
      <c r="D1179" s="51" t="str">
        <f t="shared" si="20"/>
        <v>ноябрь 2020г</v>
      </c>
      <c r="E1179" s="51"/>
      <c r="F1179" s="51"/>
      <c r="G1179" s="77">
        <v>0</v>
      </c>
      <c r="H1179" s="7"/>
    </row>
    <row r="1180" spans="1:8" ht="31.5">
      <c r="A1180" s="87" t="s">
        <v>336</v>
      </c>
      <c r="B1180" s="82" t="s">
        <v>153</v>
      </c>
      <c r="C1180" s="51" t="s">
        <v>516</v>
      </c>
      <c r="D1180" s="51" t="str">
        <f t="shared" si="20"/>
        <v>ноябрь            2020 г.</v>
      </c>
      <c r="E1180" s="51"/>
      <c r="F1180" s="51"/>
      <c r="G1180" s="77">
        <v>0</v>
      </c>
      <c r="H1180" s="7"/>
    </row>
    <row r="1181" spans="1:8" ht="31.5">
      <c r="A1181" s="87" t="s">
        <v>337</v>
      </c>
      <c r="B1181" s="82" t="s">
        <v>155</v>
      </c>
      <c r="C1181" s="51" t="s">
        <v>517</v>
      </c>
      <c r="D1181" s="51" t="str">
        <f t="shared" si="20"/>
        <v>ноябрь           2020г.</v>
      </c>
      <c r="E1181" s="51"/>
      <c r="F1181" s="51"/>
      <c r="G1181" s="77">
        <v>0</v>
      </c>
      <c r="H1181" s="7"/>
    </row>
    <row r="1182" spans="1:8" ht="31.5">
      <c r="A1182" s="87" t="s">
        <v>338</v>
      </c>
      <c r="B1182" s="82" t="s">
        <v>157</v>
      </c>
      <c r="C1182" s="51" t="s">
        <v>518</v>
      </c>
      <c r="D1182" s="51" t="str">
        <f t="shared" si="20"/>
        <v>ноябрь                 2020 г.</v>
      </c>
      <c r="E1182" s="51"/>
      <c r="F1182" s="51"/>
      <c r="G1182" s="77">
        <v>0</v>
      </c>
      <c r="H1182" s="7"/>
    </row>
    <row r="1183" spans="1:8" ht="31.5">
      <c r="A1183" s="87" t="s">
        <v>62</v>
      </c>
      <c r="B1183" s="152" t="s">
        <v>136</v>
      </c>
      <c r="C1183" s="51"/>
      <c r="D1183" s="51">
        <f t="shared" si="20"/>
        <v>0</v>
      </c>
      <c r="E1183" s="51"/>
      <c r="F1183" s="51"/>
      <c r="G1183" s="77"/>
      <c r="H1183" s="7"/>
    </row>
    <row r="1184" spans="1:8" ht="31.5">
      <c r="A1184" s="87" t="s">
        <v>339</v>
      </c>
      <c r="B1184" s="82" t="s">
        <v>137</v>
      </c>
      <c r="C1184" s="51" t="s">
        <v>515</v>
      </c>
      <c r="D1184" s="51" t="str">
        <f t="shared" si="20"/>
        <v>ноябрь 2020г</v>
      </c>
      <c r="E1184" s="51"/>
      <c r="F1184" s="51"/>
      <c r="G1184" s="77">
        <v>0</v>
      </c>
      <c r="H1184" s="7"/>
    </row>
    <row r="1185" spans="1:8" ht="63">
      <c r="A1185" s="87" t="s">
        <v>340</v>
      </c>
      <c r="B1185" s="151" t="s">
        <v>159</v>
      </c>
      <c r="C1185" s="51" t="s">
        <v>320</v>
      </c>
      <c r="D1185" s="51" t="str">
        <f t="shared" si="20"/>
        <v>-</v>
      </c>
      <c r="E1185" s="51"/>
      <c r="F1185" s="51"/>
      <c r="G1185" s="77">
        <v>0</v>
      </c>
      <c r="H1185" s="7"/>
    </row>
    <row r="1186" spans="1:8" ht="31.5">
      <c r="A1186" s="87" t="s">
        <v>341</v>
      </c>
      <c r="B1186" s="82" t="s">
        <v>316</v>
      </c>
      <c r="C1186" s="51" t="s">
        <v>519</v>
      </c>
      <c r="D1186" s="51" t="str">
        <f t="shared" si="20"/>
        <v>декабрь 2020г</v>
      </c>
      <c r="E1186" s="51"/>
      <c r="F1186" s="51"/>
      <c r="G1186" s="77">
        <v>0</v>
      </c>
      <c r="H1186" s="7"/>
    </row>
    <row r="1187" spans="1:8" ht="32.25" thickBot="1">
      <c r="A1187" s="88" t="s">
        <v>342</v>
      </c>
      <c r="B1187" s="90" t="s">
        <v>317</v>
      </c>
      <c r="C1187" s="51" t="s">
        <v>519</v>
      </c>
      <c r="D1187" s="51" t="str">
        <f t="shared" si="20"/>
        <v>декабрь 2020г</v>
      </c>
      <c r="E1187" s="52"/>
      <c r="F1187" s="52"/>
      <c r="G1187" s="91">
        <v>0</v>
      </c>
      <c r="H1187" s="24"/>
    </row>
    <row r="1188" spans="1:8" ht="15.75">
      <c r="A1188" s="262"/>
      <c r="B1188" s="262"/>
      <c r="C1188" s="263"/>
      <c r="D1188" s="263"/>
      <c r="E1188" s="262"/>
      <c r="F1188" s="262"/>
      <c r="G1188" s="262"/>
      <c r="H1188" s="262"/>
    </row>
    <row r="1189" spans="1:8" ht="15.75">
      <c r="A1189" s="972" t="s">
        <v>308</v>
      </c>
      <c r="B1189" s="972"/>
      <c r="C1189" s="972"/>
      <c r="D1189" s="972"/>
      <c r="E1189" s="972"/>
      <c r="F1189" s="972"/>
      <c r="G1189" s="972"/>
      <c r="H1189" s="972"/>
    </row>
    <row r="1191" ht="15.75" customHeight="1"/>
    <row r="1192" ht="15.75">
      <c r="A1192" s="178"/>
    </row>
    <row r="1200" ht="15.75" customHeight="1"/>
    <row r="1202" ht="81.75" customHeight="1">
      <c r="H1202" s="66" t="s">
        <v>280</v>
      </c>
    </row>
    <row r="1203" ht="15.75">
      <c r="H1203" s="66" t="s">
        <v>221</v>
      </c>
    </row>
    <row r="1204" ht="15.75">
      <c r="H1204" s="66" t="s">
        <v>389</v>
      </c>
    </row>
    <row r="1205" ht="15.75">
      <c r="H1205" s="66"/>
    </row>
    <row r="1206" spans="1:8" ht="15.75">
      <c r="A1206" s="973" t="s">
        <v>493</v>
      </c>
      <c r="B1206" s="973"/>
      <c r="C1206" s="973"/>
      <c r="D1206" s="973"/>
      <c r="E1206" s="973"/>
      <c r="F1206" s="973"/>
      <c r="G1206" s="973"/>
      <c r="H1206" s="973"/>
    </row>
    <row r="1207" spans="1:8" ht="39" customHeight="1">
      <c r="A1207" s="83"/>
      <c r="B1207" s="48"/>
      <c r="C1207" s="48"/>
      <c r="D1207" s="48"/>
      <c r="E1207" s="48"/>
      <c r="F1207" s="48"/>
      <c r="G1207" s="48"/>
      <c r="H1207" s="48"/>
    </row>
    <row r="1208" ht="15.75">
      <c r="H1208" s="66" t="s">
        <v>222</v>
      </c>
    </row>
    <row r="1209" ht="15.75" customHeight="1">
      <c r="H1209" s="66" t="s">
        <v>495</v>
      </c>
    </row>
    <row r="1210" ht="15.75">
      <c r="H1210" s="66"/>
    </row>
    <row r="1211" spans="2:8" ht="15.75">
      <c r="B1211" s="12" t="s">
        <v>669</v>
      </c>
      <c r="H1211" s="139" t="s">
        <v>484</v>
      </c>
    </row>
    <row r="1212" ht="15.75">
      <c r="H1212" s="66" t="s">
        <v>644</v>
      </c>
    </row>
    <row r="1213" ht="15.75">
      <c r="H1213" s="66" t="s">
        <v>223</v>
      </c>
    </row>
    <row r="1215" ht="15.75">
      <c r="A1215" s="85"/>
    </row>
    <row r="1216" spans="1:8" ht="15.75">
      <c r="A1216" s="974" t="s">
        <v>596</v>
      </c>
      <c r="B1216" s="974"/>
      <c r="C1216" s="974"/>
      <c r="D1216" s="974"/>
      <c r="E1216" s="974"/>
      <c r="F1216" s="974"/>
      <c r="G1216" s="974"/>
      <c r="H1216" s="974"/>
    </row>
    <row r="1217" spans="1:8" ht="15.75">
      <c r="A1217" s="857" t="str">
        <f>'Формат ФСТ'!B36</f>
        <v>Реконструкция РУ-10 кВ РП-1549, по адресу: г. Королев, ул. Аржакова,д. 16 Б</v>
      </c>
      <c r="B1217" s="857"/>
      <c r="C1217" s="857"/>
      <c r="D1217" s="857"/>
      <c r="E1217" s="857"/>
      <c r="F1217" s="857"/>
      <c r="G1217" s="857"/>
      <c r="H1217" s="857"/>
    </row>
    <row r="1219" spans="1:8" ht="15.75" customHeight="1">
      <c r="A1219" s="975" t="s">
        <v>645</v>
      </c>
      <c r="B1219" s="965"/>
      <c r="C1219" s="965"/>
      <c r="D1219" s="965"/>
      <c r="E1219" s="965"/>
      <c r="F1219" s="965"/>
      <c r="G1219" s="965"/>
      <c r="H1219" s="965"/>
    </row>
    <row r="1220" spans="1:8" ht="16.5" thickBot="1">
      <c r="A1220" s="86"/>
      <c r="B1220" s="54"/>
      <c r="C1220" s="179"/>
      <c r="D1220" s="179"/>
      <c r="E1220" s="149"/>
      <c r="F1220" s="149"/>
      <c r="G1220" s="149"/>
      <c r="H1220" s="149"/>
    </row>
    <row r="1221" spans="1:8" ht="15.75" customHeight="1">
      <c r="A1221" s="976" t="s">
        <v>1</v>
      </c>
      <c r="B1221" s="860" t="s">
        <v>307</v>
      </c>
      <c r="C1221" s="860" t="s">
        <v>195</v>
      </c>
      <c r="D1221" s="860"/>
      <c r="E1221" s="860"/>
      <c r="F1221" s="860"/>
      <c r="G1221" s="978" t="s">
        <v>125</v>
      </c>
      <c r="H1221" s="980" t="s">
        <v>126</v>
      </c>
    </row>
    <row r="1222" spans="1:8" ht="15.75">
      <c r="A1222" s="977"/>
      <c r="B1222" s="861"/>
      <c r="C1222" s="861"/>
      <c r="D1222" s="861"/>
      <c r="E1222" s="861"/>
      <c r="F1222" s="861"/>
      <c r="G1222" s="979"/>
      <c r="H1222" s="981"/>
    </row>
    <row r="1223" spans="1:8" ht="15.75" customHeight="1">
      <c r="A1223" s="977"/>
      <c r="B1223" s="861"/>
      <c r="C1223" s="50" t="s">
        <v>127</v>
      </c>
      <c r="D1223" s="50" t="s">
        <v>128</v>
      </c>
      <c r="E1223" s="50" t="s">
        <v>127</v>
      </c>
      <c r="F1223" s="50" t="s">
        <v>128</v>
      </c>
      <c r="G1223" s="979"/>
      <c r="H1223" s="981"/>
    </row>
    <row r="1224" spans="1:8" ht="15.75">
      <c r="A1224" s="78">
        <v>1</v>
      </c>
      <c r="B1224" s="19">
        <v>2</v>
      </c>
      <c r="C1224" s="50">
        <v>3</v>
      </c>
      <c r="D1224" s="50">
        <v>4</v>
      </c>
      <c r="E1224" s="50"/>
      <c r="F1224" s="50"/>
      <c r="G1224" s="62">
        <v>5</v>
      </c>
      <c r="H1224" s="20">
        <v>6</v>
      </c>
    </row>
    <row r="1225" spans="1:8" ht="15.75">
      <c r="A1225" s="87"/>
      <c r="B1225" s="19"/>
      <c r="C1225" s="51"/>
      <c r="D1225" s="51"/>
      <c r="E1225" s="51"/>
      <c r="F1225" s="51"/>
      <c r="G1225" s="51"/>
      <c r="H1225" s="7"/>
    </row>
    <row r="1226" spans="1:8" ht="15.75">
      <c r="A1226" s="78">
        <v>1</v>
      </c>
      <c r="B1226" s="152" t="s">
        <v>138</v>
      </c>
      <c r="C1226" s="50" t="s">
        <v>320</v>
      </c>
      <c r="D1226" s="50" t="s">
        <v>320</v>
      </c>
      <c r="E1226" s="50"/>
      <c r="F1226" s="50"/>
      <c r="G1226" s="77"/>
      <c r="H1226" s="20"/>
    </row>
    <row r="1227" spans="1:8" ht="15.75">
      <c r="A1227" s="78" t="s">
        <v>325</v>
      </c>
      <c r="B1227" s="150" t="s">
        <v>139</v>
      </c>
      <c r="C1227" s="50" t="s">
        <v>320</v>
      </c>
      <c r="D1227" s="50" t="s">
        <v>320</v>
      </c>
      <c r="E1227" s="50"/>
      <c r="F1227" s="50"/>
      <c r="G1227" s="77">
        <v>0</v>
      </c>
      <c r="H1227" s="20"/>
    </row>
    <row r="1228" spans="1:8" ht="15.75" customHeight="1">
      <c r="A1228" s="78" t="s">
        <v>326</v>
      </c>
      <c r="B1228" s="150" t="s">
        <v>140</v>
      </c>
      <c r="C1228" s="50" t="s">
        <v>320</v>
      </c>
      <c r="D1228" s="50" t="s">
        <v>320</v>
      </c>
      <c r="E1228" s="50"/>
      <c r="F1228" s="50"/>
      <c r="G1228" s="77">
        <v>0</v>
      </c>
      <c r="H1228" s="20"/>
    </row>
    <row r="1229" spans="1:8" ht="31.5">
      <c r="A1229" s="87" t="s">
        <v>327</v>
      </c>
      <c r="B1229" s="82" t="s">
        <v>313</v>
      </c>
      <c r="C1229" s="51" t="s">
        <v>511</v>
      </c>
      <c r="D1229" s="51" t="s">
        <v>511</v>
      </c>
      <c r="E1229" s="51"/>
      <c r="F1229" s="51"/>
      <c r="G1229" s="77">
        <v>0</v>
      </c>
      <c r="H1229" s="7"/>
    </row>
    <row r="1230" spans="1:8" ht="63">
      <c r="A1230" s="87" t="s">
        <v>328</v>
      </c>
      <c r="B1230" s="150" t="s">
        <v>142</v>
      </c>
      <c r="C1230" s="51" t="s">
        <v>320</v>
      </c>
      <c r="D1230" s="51" t="s">
        <v>320</v>
      </c>
      <c r="E1230" s="51"/>
      <c r="F1230" s="51"/>
      <c r="G1230" s="77">
        <v>0</v>
      </c>
      <c r="H1230" s="7"/>
    </row>
    <row r="1231" spans="1:8" ht="31.5">
      <c r="A1231" s="87" t="s">
        <v>329</v>
      </c>
      <c r="B1231" s="82" t="s">
        <v>144</v>
      </c>
      <c r="C1231" s="51" t="s">
        <v>512</v>
      </c>
      <c r="D1231" s="51" t="s">
        <v>512</v>
      </c>
      <c r="E1231" s="51"/>
      <c r="F1231" s="51"/>
      <c r="G1231" s="77">
        <v>0</v>
      </c>
      <c r="H1231" s="7"/>
    </row>
    <row r="1232" spans="1:8" ht="31.5">
      <c r="A1232" s="87" t="s">
        <v>330</v>
      </c>
      <c r="B1232" s="82" t="s">
        <v>146</v>
      </c>
      <c r="C1232" s="51" t="s">
        <v>512</v>
      </c>
      <c r="D1232" s="51" t="s">
        <v>512</v>
      </c>
      <c r="E1232" s="51"/>
      <c r="F1232" s="51"/>
      <c r="G1232" s="77">
        <v>0</v>
      </c>
      <c r="H1232" s="7"/>
    </row>
    <row r="1233" spans="1:8" ht="15.75">
      <c r="A1233" s="87" t="s">
        <v>5</v>
      </c>
      <c r="B1233" s="152" t="s">
        <v>131</v>
      </c>
      <c r="C1233" s="51"/>
      <c r="D1233" s="51"/>
      <c r="E1233" s="51"/>
      <c r="F1233" s="51"/>
      <c r="G1233" s="77"/>
      <c r="H1233" s="7"/>
    </row>
    <row r="1234" spans="1:8" ht="15.75">
      <c r="A1234" s="87" t="s">
        <v>331</v>
      </c>
      <c r="B1234" s="82" t="s">
        <v>314</v>
      </c>
      <c r="C1234" s="51" t="s">
        <v>513</v>
      </c>
      <c r="D1234" s="51" t="s">
        <v>513</v>
      </c>
      <c r="E1234" s="51"/>
      <c r="F1234" s="51"/>
      <c r="G1234" s="77">
        <v>0</v>
      </c>
      <c r="H1234" s="7"/>
    </row>
    <row r="1235" spans="1:8" ht="63">
      <c r="A1235" s="87" t="s">
        <v>332</v>
      </c>
      <c r="B1235" s="151" t="s">
        <v>148</v>
      </c>
      <c r="C1235" s="51" t="s">
        <v>320</v>
      </c>
      <c r="D1235" s="51" t="s">
        <v>320</v>
      </c>
      <c r="E1235" s="51"/>
      <c r="F1235" s="51"/>
      <c r="G1235" s="77">
        <v>0</v>
      </c>
      <c r="H1235" s="7"/>
    </row>
    <row r="1236" spans="1:8" ht="31.5">
      <c r="A1236" s="87" t="s">
        <v>333</v>
      </c>
      <c r="B1236" s="151" t="s">
        <v>149</v>
      </c>
      <c r="C1236" s="51" t="s">
        <v>320</v>
      </c>
      <c r="D1236" s="51" t="s">
        <v>320</v>
      </c>
      <c r="E1236" s="51"/>
      <c r="F1236" s="51"/>
      <c r="G1236" s="77">
        <v>0</v>
      </c>
      <c r="H1236" s="7"/>
    </row>
    <row r="1237" spans="1:8" ht="47.25">
      <c r="A1237" s="87" t="s">
        <v>60</v>
      </c>
      <c r="B1237" s="152" t="s">
        <v>150</v>
      </c>
      <c r="C1237" s="51"/>
      <c r="D1237" s="51"/>
      <c r="E1237" s="51"/>
      <c r="F1237" s="51"/>
      <c r="G1237" s="77"/>
      <c r="H1237" s="7"/>
    </row>
    <row r="1238" spans="1:8" ht="31.5">
      <c r="A1238" s="87" t="s">
        <v>334</v>
      </c>
      <c r="B1238" s="82" t="s">
        <v>315</v>
      </c>
      <c r="C1238" s="51" t="s">
        <v>514</v>
      </c>
      <c r="D1238" s="51" t="str">
        <f aca="true" t="shared" si="21" ref="D1238:D1247">C1238</f>
        <v>октябрь  2020г</v>
      </c>
      <c r="E1238" s="51"/>
      <c r="F1238" s="51"/>
      <c r="G1238" s="77">
        <v>0</v>
      </c>
      <c r="H1238" s="7"/>
    </row>
    <row r="1239" spans="1:8" ht="15.75">
      <c r="A1239" s="87" t="s">
        <v>335</v>
      </c>
      <c r="B1239" s="82" t="s">
        <v>152</v>
      </c>
      <c r="C1239" s="51" t="s">
        <v>515</v>
      </c>
      <c r="D1239" s="51" t="str">
        <f t="shared" si="21"/>
        <v>ноябрь 2020г</v>
      </c>
      <c r="E1239" s="51"/>
      <c r="F1239" s="51"/>
      <c r="G1239" s="77">
        <v>0</v>
      </c>
      <c r="H1239" s="7"/>
    </row>
    <row r="1240" spans="1:8" ht="31.5">
      <c r="A1240" s="87" t="s">
        <v>336</v>
      </c>
      <c r="B1240" s="82" t="s">
        <v>153</v>
      </c>
      <c r="C1240" s="51" t="s">
        <v>516</v>
      </c>
      <c r="D1240" s="51" t="str">
        <f t="shared" si="21"/>
        <v>ноябрь            2020 г.</v>
      </c>
      <c r="E1240" s="51"/>
      <c r="F1240" s="51"/>
      <c r="G1240" s="77">
        <v>0</v>
      </c>
      <c r="H1240" s="7"/>
    </row>
    <row r="1241" spans="1:8" ht="31.5">
      <c r="A1241" s="87" t="s">
        <v>337</v>
      </c>
      <c r="B1241" s="82" t="s">
        <v>155</v>
      </c>
      <c r="C1241" s="51" t="s">
        <v>517</v>
      </c>
      <c r="D1241" s="51" t="str">
        <f t="shared" si="21"/>
        <v>ноябрь           2020г.</v>
      </c>
      <c r="E1241" s="51"/>
      <c r="F1241" s="51"/>
      <c r="G1241" s="77">
        <v>0</v>
      </c>
      <c r="H1241" s="7"/>
    </row>
    <row r="1242" spans="1:8" ht="31.5">
      <c r="A1242" s="87" t="s">
        <v>338</v>
      </c>
      <c r="B1242" s="82" t="s">
        <v>157</v>
      </c>
      <c r="C1242" s="51" t="s">
        <v>518</v>
      </c>
      <c r="D1242" s="51" t="str">
        <f t="shared" si="21"/>
        <v>ноябрь                 2020 г.</v>
      </c>
      <c r="E1242" s="51"/>
      <c r="F1242" s="51"/>
      <c r="G1242" s="77">
        <v>0</v>
      </c>
      <c r="H1242" s="7"/>
    </row>
    <row r="1243" spans="1:8" ht="31.5">
      <c r="A1243" s="87" t="s">
        <v>62</v>
      </c>
      <c r="B1243" s="152" t="s">
        <v>136</v>
      </c>
      <c r="C1243" s="51"/>
      <c r="D1243" s="51">
        <f t="shared" si="21"/>
        <v>0</v>
      </c>
      <c r="E1243" s="51"/>
      <c r="F1243" s="51"/>
      <c r="G1243" s="77"/>
      <c r="H1243" s="7"/>
    </row>
    <row r="1244" spans="1:8" ht="31.5">
      <c r="A1244" s="87" t="s">
        <v>339</v>
      </c>
      <c r="B1244" s="82" t="s">
        <v>137</v>
      </c>
      <c r="C1244" s="51" t="s">
        <v>515</v>
      </c>
      <c r="D1244" s="51" t="str">
        <f t="shared" si="21"/>
        <v>ноябрь 2020г</v>
      </c>
      <c r="E1244" s="51"/>
      <c r="F1244" s="51"/>
      <c r="G1244" s="77">
        <v>0</v>
      </c>
      <c r="H1244" s="7"/>
    </row>
    <row r="1245" spans="1:8" ht="63">
      <c r="A1245" s="87" t="s">
        <v>340</v>
      </c>
      <c r="B1245" s="151" t="s">
        <v>159</v>
      </c>
      <c r="C1245" s="51" t="s">
        <v>320</v>
      </c>
      <c r="D1245" s="51" t="str">
        <f t="shared" si="21"/>
        <v>-</v>
      </c>
      <c r="E1245" s="51"/>
      <c r="F1245" s="51"/>
      <c r="G1245" s="77">
        <v>0</v>
      </c>
      <c r="H1245" s="7"/>
    </row>
    <row r="1246" spans="1:8" ht="31.5">
      <c r="A1246" s="87" t="s">
        <v>341</v>
      </c>
      <c r="B1246" s="82" t="s">
        <v>316</v>
      </c>
      <c r="C1246" s="51" t="s">
        <v>519</v>
      </c>
      <c r="D1246" s="51" t="str">
        <f t="shared" si="21"/>
        <v>декабрь 2020г</v>
      </c>
      <c r="E1246" s="51"/>
      <c r="F1246" s="51"/>
      <c r="G1246" s="77">
        <v>0</v>
      </c>
      <c r="H1246" s="7"/>
    </row>
    <row r="1247" spans="1:8" ht="32.25" thickBot="1">
      <c r="A1247" s="88" t="s">
        <v>342</v>
      </c>
      <c r="B1247" s="90" t="s">
        <v>317</v>
      </c>
      <c r="C1247" s="51" t="s">
        <v>519</v>
      </c>
      <c r="D1247" s="51" t="str">
        <f t="shared" si="21"/>
        <v>декабрь 2020г</v>
      </c>
      <c r="E1247" s="52"/>
      <c r="F1247" s="52"/>
      <c r="G1247" s="91">
        <v>0</v>
      </c>
      <c r="H1247" s="24"/>
    </row>
    <row r="1248" spans="1:8" ht="15.75">
      <c r="A1248" s="262"/>
      <c r="B1248" s="262"/>
      <c r="C1248" s="263"/>
      <c r="D1248" s="263"/>
      <c r="E1248" s="262"/>
      <c r="F1248" s="262"/>
      <c r="G1248" s="262"/>
      <c r="H1248" s="262"/>
    </row>
    <row r="1249" spans="1:8" ht="15.75">
      <c r="A1249" s="972" t="s">
        <v>308</v>
      </c>
      <c r="B1249" s="972"/>
      <c r="C1249" s="972"/>
      <c r="D1249" s="972"/>
      <c r="E1249" s="972"/>
      <c r="F1249" s="972"/>
      <c r="G1249" s="972"/>
      <c r="H1249" s="972"/>
    </row>
    <row r="1251" ht="15.75" customHeight="1"/>
    <row r="1252" ht="15.75">
      <c r="A1252" s="178"/>
    </row>
    <row r="1257" ht="15.75">
      <c r="H1257" s="66" t="s">
        <v>280</v>
      </c>
    </row>
    <row r="1258" ht="15.75">
      <c r="H1258" s="66" t="s">
        <v>221</v>
      </c>
    </row>
    <row r="1259" ht="15.75">
      <c r="H1259" s="66" t="s">
        <v>389</v>
      </c>
    </row>
    <row r="1260" ht="15.75" customHeight="1">
      <c r="H1260" s="66"/>
    </row>
    <row r="1261" spans="1:8" ht="15.75">
      <c r="A1261" s="973" t="s">
        <v>493</v>
      </c>
      <c r="B1261" s="973"/>
      <c r="C1261" s="973"/>
      <c r="D1261" s="973"/>
      <c r="E1261" s="973"/>
      <c r="F1261" s="973"/>
      <c r="G1261" s="973"/>
      <c r="H1261" s="973"/>
    </row>
    <row r="1262" spans="1:8" ht="15.75">
      <c r="A1262" s="83"/>
      <c r="B1262" s="48"/>
      <c r="C1262" s="48"/>
      <c r="D1262" s="48"/>
      <c r="E1262" s="48"/>
      <c r="F1262" s="48"/>
      <c r="G1262" s="48"/>
      <c r="H1262" s="48"/>
    </row>
    <row r="1263" ht="15.75">
      <c r="H1263" s="66" t="s">
        <v>222</v>
      </c>
    </row>
    <row r="1264" ht="15.75">
      <c r="H1264" s="66" t="s">
        <v>495</v>
      </c>
    </row>
    <row r="1265" ht="15.75">
      <c r="H1265" s="66"/>
    </row>
    <row r="1266" ht="15.75">
      <c r="H1266" s="139" t="s">
        <v>484</v>
      </c>
    </row>
    <row r="1267" spans="2:8" ht="15.75">
      <c r="B1267" s="12" t="s">
        <v>670</v>
      </c>
      <c r="H1267" s="66" t="s">
        <v>644</v>
      </c>
    </row>
    <row r="1268" ht="15.75">
      <c r="H1268" s="66" t="s">
        <v>223</v>
      </c>
    </row>
    <row r="1270" ht="15.75" customHeight="1">
      <c r="A1270" s="85"/>
    </row>
    <row r="1271" spans="1:8" ht="15.75">
      <c r="A1271" s="974" t="s">
        <v>596</v>
      </c>
      <c r="B1271" s="974"/>
      <c r="C1271" s="974"/>
      <c r="D1271" s="974"/>
      <c r="E1271" s="974"/>
      <c r="F1271" s="974"/>
      <c r="G1271" s="974"/>
      <c r="H1271" s="974"/>
    </row>
    <row r="1272" spans="1:8" ht="15.75" customHeight="1">
      <c r="A1272" s="857" t="str">
        <f>'Формат ФСТ'!B37</f>
        <v>Реконструкция РУ-6кВ РП-1542,  по адресу: мкр.Болшево, ул.Б.Комитетская</v>
      </c>
      <c r="B1272" s="857"/>
      <c r="C1272" s="857"/>
      <c r="D1272" s="857"/>
      <c r="E1272" s="857"/>
      <c r="F1272" s="857"/>
      <c r="G1272" s="857"/>
      <c r="H1272" s="857"/>
    </row>
    <row r="1274" spans="1:8" ht="15.75" customHeight="1">
      <c r="A1274" s="975" t="s">
        <v>645</v>
      </c>
      <c r="B1274" s="965"/>
      <c r="C1274" s="965"/>
      <c r="D1274" s="965"/>
      <c r="E1274" s="965"/>
      <c r="F1274" s="965"/>
      <c r="G1274" s="965"/>
      <c r="H1274" s="965"/>
    </row>
    <row r="1275" spans="1:8" ht="16.5" thickBot="1">
      <c r="A1275" s="86"/>
      <c r="B1275" s="54"/>
      <c r="C1275" s="179"/>
      <c r="D1275" s="179"/>
      <c r="E1275" s="149"/>
      <c r="F1275" s="149"/>
      <c r="G1275" s="149"/>
      <c r="H1275" s="149"/>
    </row>
    <row r="1276" spans="1:8" ht="15.75">
      <c r="A1276" s="976" t="s">
        <v>1</v>
      </c>
      <c r="B1276" s="860" t="s">
        <v>307</v>
      </c>
      <c r="C1276" s="860" t="s">
        <v>195</v>
      </c>
      <c r="D1276" s="860"/>
      <c r="E1276" s="860"/>
      <c r="F1276" s="860"/>
      <c r="G1276" s="978" t="s">
        <v>125</v>
      </c>
      <c r="H1276" s="980" t="s">
        <v>126</v>
      </c>
    </row>
    <row r="1277" spans="1:8" ht="15.75">
      <c r="A1277" s="977"/>
      <c r="B1277" s="861"/>
      <c r="C1277" s="861"/>
      <c r="D1277" s="861"/>
      <c r="E1277" s="861"/>
      <c r="F1277" s="861"/>
      <c r="G1277" s="979"/>
      <c r="H1277" s="981"/>
    </row>
    <row r="1278" spans="1:8" ht="31.5">
      <c r="A1278" s="977"/>
      <c r="B1278" s="861"/>
      <c r="C1278" s="50" t="s">
        <v>127</v>
      </c>
      <c r="D1278" s="50" t="s">
        <v>128</v>
      </c>
      <c r="E1278" s="50" t="s">
        <v>127</v>
      </c>
      <c r="F1278" s="50" t="s">
        <v>128</v>
      </c>
      <c r="G1278" s="979"/>
      <c r="H1278" s="981"/>
    </row>
    <row r="1279" spans="1:8" ht="15.75" customHeight="1">
      <c r="A1279" s="78">
        <v>1</v>
      </c>
      <c r="B1279" s="19">
        <v>2</v>
      </c>
      <c r="C1279" s="50">
        <v>3</v>
      </c>
      <c r="D1279" s="50">
        <v>4</v>
      </c>
      <c r="E1279" s="50"/>
      <c r="F1279" s="50"/>
      <c r="G1279" s="62">
        <v>5</v>
      </c>
      <c r="H1279" s="20">
        <v>6</v>
      </c>
    </row>
    <row r="1280" spans="1:8" ht="15.75">
      <c r="A1280" s="87"/>
      <c r="B1280" s="19"/>
      <c r="C1280" s="51"/>
      <c r="D1280" s="51"/>
      <c r="E1280" s="51"/>
      <c r="F1280" s="51"/>
      <c r="G1280" s="51"/>
      <c r="H1280" s="7"/>
    </row>
    <row r="1281" spans="1:8" ht="15.75">
      <c r="A1281" s="78">
        <v>1</v>
      </c>
      <c r="B1281" s="152" t="s">
        <v>138</v>
      </c>
      <c r="C1281" s="50" t="s">
        <v>320</v>
      </c>
      <c r="D1281" s="50" t="s">
        <v>320</v>
      </c>
      <c r="E1281" s="50"/>
      <c r="F1281" s="50"/>
      <c r="G1281" s="77"/>
      <c r="H1281" s="20"/>
    </row>
    <row r="1282" spans="1:8" ht="15.75">
      <c r="A1282" s="78" t="s">
        <v>325</v>
      </c>
      <c r="B1282" s="150" t="s">
        <v>139</v>
      </c>
      <c r="C1282" s="50" t="s">
        <v>320</v>
      </c>
      <c r="D1282" s="50" t="s">
        <v>320</v>
      </c>
      <c r="E1282" s="50"/>
      <c r="F1282" s="50"/>
      <c r="G1282" s="77">
        <v>0</v>
      </c>
      <c r="H1282" s="20"/>
    </row>
    <row r="1283" spans="1:8" ht="15.75">
      <c r="A1283" s="78" t="s">
        <v>326</v>
      </c>
      <c r="B1283" s="150" t="s">
        <v>140</v>
      </c>
      <c r="C1283" s="50" t="s">
        <v>320</v>
      </c>
      <c r="D1283" s="50" t="s">
        <v>320</v>
      </c>
      <c r="E1283" s="50"/>
      <c r="F1283" s="50"/>
      <c r="G1283" s="77">
        <v>0</v>
      </c>
      <c r="H1283" s="20"/>
    </row>
    <row r="1284" spans="1:8" ht="31.5">
      <c r="A1284" s="87" t="s">
        <v>327</v>
      </c>
      <c r="B1284" s="82" t="s">
        <v>313</v>
      </c>
      <c r="C1284" s="51" t="s">
        <v>511</v>
      </c>
      <c r="D1284" s="51" t="s">
        <v>511</v>
      </c>
      <c r="E1284" s="51"/>
      <c r="F1284" s="51"/>
      <c r="G1284" s="77">
        <v>0</v>
      </c>
      <c r="H1284" s="7"/>
    </row>
    <row r="1285" spans="1:8" ht="63">
      <c r="A1285" s="87" t="s">
        <v>328</v>
      </c>
      <c r="B1285" s="150" t="s">
        <v>142</v>
      </c>
      <c r="C1285" s="51" t="s">
        <v>320</v>
      </c>
      <c r="D1285" s="51" t="s">
        <v>320</v>
      </c>
      <c r="E1285" s="51"/>
      <c r="F1285" s="51"/>
      <c r="G1285" s="77">
        <v>0</v>
      </c>
      <c r="H1285" s="7"/>
    </row>
    <row r="1286" spans="1:8" ht="31.5">
      <c r="A1286" s="87" t="s">
        <v>329</v>
      </c>
      <c r="B1286" s="82" t="s">
        <v>144</v>
      </c>
      <c r="C1286" s="51" t="s">
        <v>512</v>
      </c>
      <c r="D1286" s="51" t="s">
        <v>512</v>
      </c>
      <c r="E1286" s="51"/>
      <c r="F1286" s="51"/>
      <c r="G1286" s="77">
        <v>0</v>
      </c>
      <c r="H1286" s="7"/>
    </row>
    <row r="1287" spans="1:8" ht="31.5">
      <c r="A1287" s="87" t="s">
        <v>330</v>
      </c>
      <c r="B1287" s="82" t="s">
        <v>146</v>
      </c>
      <c r="C1287" s="51" t="s">
        <v>512</v>
      </c>
      <c r="D1287" s="51" t="s">
        <v>512</v>
      </c>
      <c r="E1287" s="51"/>
      <c r="F1287" s="51"/>
      <c r="G1287" s="77">
        <v>0</v>
      </c>
      <c r="H1287" s="7"/>
    </row>
    <row r="1288" spans="1:8" ht="15.75">
      <c r="A1288" s="87" t="s">
        <v>5</v>
      </c>
      <c r="B1288" s="152" t="s">
        <v>131</v>
      </c>
      <c r="C1288" s="51"/>
      <c r="D1288" s="51"/>
      <c r="E1288" s="51"/>
      <c r="F1288" s="51"/>
      <c r="G1288" s="77"/>
      <c r="H1288" s="7"/>
    </row>
    <row r="1289" spans="1:8" ht="15.75">
      <c r="A1289" s="87" t="s">
        <v>331</v>
      </c>
      <c r="B1289" s="82" t="s">
        <v>314</v>
      </c>
      <c r="C1289" s="51" t="s">
        <v>513</v>
      </c>
      <c r="D1289" s="51" t="s">
        <v>513</v>
      </c>
      <c r="E1289" s="51"/>
      <c r="F1289" s="51"/>
      <c r="G1289" s="77">
        <v>0</v>
      </c>
      <c r="H1289" s="7"/>
    </row>
    <row r="1290" spans="1:8" ht="63">
      <c r="A1290" s="87" t="s">
        <v>332</v>
      </c>
      <c r="B1290" s="151" t="s">
        <v>148</v>
      </c>
      <c r="C1290" s="51" t="s">
        <v>320</v>
      </c>
      <c r="D1290" s="51" t="s">
        <v>320</v>
      </c>
      <c r="E1290" s="51"/>
      <c r="F1290" s="51"/>
      <c r="G1290" s="77">
        <v>0</v>
      </c>
      <c r="H1290" s="7"/>
    </row>
    <row r="1291" spans="1:8" ht="31.5">
      <c r="A1291" s="87" t="s">
        <v>333</v>
      </c>
      <c r="B1291" s="151" t="s">
        <v>149</v>
      </c>
      <c r="C1291" s="51" t="s">
        <v>320</v>
      </c>
      <c r="D1291" s="51" t="s">
        <v>320</v>
      </c>
      <c r="E1291" s="51"/>
      <c r="F1291" s="51"/>
      <c r="G1291" s="77">
        <v>0</v>
      </c>
      <c r="H1291" s="7"/>
    </row>
    <row r="1292" spans="1:8" ht="47.25">
      <c r="A1292" s="87" t="s">
        <v>60</v>
      </c>
      <c r="B1292" s="152" t="s">
        <v>150</v>
      </c>
      <c r="C1292" s="51"/>
      <c r="D1292" s="51"/>
      <c r="E1292" s="51"/>
      <c r="F1292" s="51"/>
      <c r="G1292" s="77"/>
      <c r="H1292" s="7"/>
    </row>
    <row r="1293" spans="1:8" ht="31.5">
      <c r="A1293" s="87" t="s">
        <v>334</v>
      </c>
      <c r="B1293" s="82" t="s">
        <v>315</v>
      </c>
      <c r="C1293" s="51" t="s">
        <v>514</v>
      </c>
      <c r="D1293" s="51" t="str">
        <f aca="true" t="shared" si="22" ref="D1293:D1302">C1293</f>
        <v>октябрь  2020г</v>
      </c>
      <c r="E1293" s="51"/>
      <c r="F1293" s="51"/>
      <c r="G1293" s="77">
        <v>0</v>
      </c>
      <c r="H1293" s="7"/>
    </row>
    <row r="1294" spans="1:8" ht="15.75">
      <c r="A1294" s="87" t="s">
        <v>335</v>
      </c>
      <c r="B1294" s="82" t="s">
        <v>152</v>
      </c>
      <c r="C1294" s="51" t="s">
        <v>515</v>
      </c>
      <c r="D1294" s="51" t="str">
        <f t="shared" si="22"/>
        <v>ноябрь 2020г</v>
      </c>
      <c r="E1294" s="51"/>
      <c r="F1294" s="51"/>
      <c r="G1294" s="77">
        <v>0</v>
      </c>
      <c r="H1294" s="7"/>
    </row>
    <row r="1295" spans="1:8" ht="31.5">
      <c r="A1295" s="87" t="s">
        <v>336</v>
      </c>
      <c r="B1295" s="82" t="s">
        <v>153</v>
      </c>
      <c r="C1295" s="51" t="s">
        <v>516</v>
      </c>
      <c r="D1295" s="51" t="str">
        <f t="shared" si="22"/>
        <v>ноябрь            2020 г.</v>
      </c>
      <c r="E1295" s="51"/>
      <c r="F1295" s="51"/>
      <c r="G1295" s="77">
        <v>0</v>
      </c>
      <c r="H1295" s="7"/>
    </row>
    <row r="1296" spans="1:8" ht="31.5">
      <c r="A1296" s="87" t="s">
        <v>337</v>
      </c>
      <c r="B1296" s="82" t="s">
        <v>155</v>
      </c>
      <c r="C1296" s="51" t="s">
        <v>517</v>
      </c>
      <c r="D1296" s="51" t="str">
        <f t="shared" si="22"/>
        <v>ноябрь           2020г.</v>
      </c>
      <c r="E1296" s="51"/>
      <c r="F1296" s="51"/>
      <c r="G1296" s="77">
        <v>0</v>
      </c>
      <c r="H1296" s="7"/>
    </row>
    <row r="1297" spans="1:8" ht="31.5">
      <c r="A1297" s="87" t="s">
        <v>338</v>
      </c>
      <c r="B1297" s="82" t="s">
        <v>157</v>
      </c>
      <c r="C1297" s="51" t="s">
        <v>518</v>
      </c>
      <c r="D1297" s="51" t="str">
        <f t="shared" si="22"/>
        <v>ноябрь                 2020 г.</v>
      </c>
      <c r="E1297" s="51"/>
      <c r="F1297" s="51"/>
      <c r="G1297" s="77">
        <v>0</v>
      </c>
      <c r="H1297" s="7"/>
    </row>
    <row r="1298" spans="1:8" ht="31.5">
      <c r="A1298" s="87" t="s">
        <v>62</v>
      </c>
      <c r="B1298" s="152" t="s">
        <v>136</v>
      </c>
      <c r="C1298" s="51"/>
      <c r="D1298" s="51">
        <f t="shared" si="22"/>
        <v>0</v>
      </c>
      <c r="E1298" s="51"/>
      <c r="F1298" s="51"/>
      <c r="G1298" s="77"/>
      <c r="H1298" s="7"/>
    </row>
    <row r="1299" spans="1:8" ht="31.5">
      <c r="A1299" s="87" t="s">
        <v>339</v>
      </c>
      <c r="B1299" s="82" t="s">
        <v>137</v>
      </c>
      <c r="C1299" s="51" t="s">
        <v>515</v>
      </c>
      <c r="D1299" s="51" t="str">
        <f t="shared" si="22"/>
        <v>ноябрь 2020г</v>
      </c>
      <c r="E1299" s="51"/>
      <c r="F1299" s="51"/>
      <c r="G1299" s="77">
        <v>0</v>
      </c>
      <c r="H1299" s="7"/>
    </row>
    <row r="1300" spans="1:8" ht="63">
      <c r="A1300" s="87" t="s">
        <v>340</v>
      </c>
      <c r="B1300" s="151" t="s">
        <v>159</v>
      </c>
      <c r="C1300" s="51" t="s">
        <v>320</v>
      </c>
      <c r="D1300" s="51" t="str">
        <f t="shared" si="22"/>
        <v>-</v>
      </c>
      <c r="E1300" s="51"/>
      <c r="F1300" s="51"/>
      <c r="G1300" s="77">
        <v>0</v>
      </c>
      <c r="H1300" s="7"/>
    </row>
    <row r="1301" spans="1:8" ht="31.5">
      <c r="A1301" s="87" t="s">
        <v>341</v>
      </c>
      <c r="B1301" s="82" t="s">
        <v>316</v>
      </c>
      <c r="C1301" s="51" t="s">
        <v>519</v>
      </c>
      <c r="D1301" s="51" t="str">
        <f t="shared" si="22"/>
        <v>декабрь 2020г</v>
      </c>
      <c r="E1301" s="51"/>
      <c r="F1301" s="51"/>
      <c r="G1301" s="77">
        <v>0</v>
      </c>
      <c r="H1301" s="7"/>
    </row>
    <row r="1302" spans="1:8" ht="15.75" customHeight="1" thickBot="1">
      <c r="A1302" s="88" t="s">
        <v>342</v>
      </c>
      <c r="B1302" s="90" t="s">
        <v>317</v>
      </c>
      <c r="C1302" s="51" t="s">
        <v>519</v>
      </c>
      <c r="D1302" s="51" t="str">
        <f t="shared" si="22"/>
        <v>декабрь 2020г</v>
      </c>
      <c r="E1302" s="52"/>
      <c r="F1302" s="52"/>
      <c r="G1302" s="91">
        <v>0</v>
      </c>
      <c r="H1302" s="24"/>
    </row>
    <row r="1303" spans="1:8" ht="15.75">
      <c r="A1303" s="262"/>
      <c r="B1303" s="262"/>
      <c r="C1303" s="263"/>
      <c r="D1303" s="263"/>
      <c r="E1303" s="262"/>
      <c r="F1303" s="262"/>
      <c r="G1303" s="262"/>
      <c r="H1303" s="262"/>
    </row>
    <row r="1304" spans="1:8" ht="15.75">
      <c r="A1304" s="972" t="s">
        <v>308</v>
      </c>
      <c r="B1304" s="972"/>
      <c r="C1304" s="972"/>
      <c r="D1304" s="972"/>
      <c r="E1304" s="972"/>
      <c r="F1304" s="972"/>
      <c r="G1304" s="972"/>
      <c r="H1304" s="972"/>
    </row>
    <row r="1309" ht="15.75">
      <c r="H1309" s="66" t="s">
        <v>280</v>
      </c>
    </row>
    <row r="1310" ht="15.75" customHeight="1">
      <c r="H1310" s="66" t="s">
        <v>221</v>
      </c>
    </row>
    <row r="1311" ht="15.75">
      <c r="H1311" s="66" t="s">
        <v>389</v>
      </c>
    </row>
    <row r="1312" ht="15.75">
      <c r="H1312" s="66"/>
    </row>
    <row r="1313" spans="1:8" ht="15.75">
      <c r="A1313" s="973" t="s">
        <v>493</v>
      </c>
      <c r="B1313" s="973"/>
      <c r="C1313" s="973"/>
      <c r="D1313" s="973"/>
      <c r="E1313" s="973"/>
      <c r="F1313" s="973"/>
      <c r="G1313" s="973"/>
      <c r="H1313" s="973"/>
    </row>
    <row r="1314" spans="1:8" ht="15.75">
      <c r="A1314" s="83"/>
      <c r="B1314" s="48"/>
      <c r="C1314" s="48"/>
      <c r="D1314" s="48"/>
      <c r="E1314" s="48"/>
      <c r="F1314" s="48"/>
      <c r="G1314" s="48"/>
      <c r="H1314" s="48"/>
    </row>
    <row r="1315" ht="15.75">
      <c r="H1315" s="66" t="s">
        <v>222</v>
      </c>
    </row>
    <row r="1316" ht="15.75">
      <c r="H1316" s="66" t="s">
        <v>495</v>
      </c>
    </row>
    <row r="1317" ht="15.75">
      <c r="H1317" s="66"/>
    </row>
    <row r="1318" spans="2:8" ht="15.75">
      <c r="B1318" s="12" t="s">
        <v>671</v>
      </c>
      <c r="H1318" s="139" t="s">
        <v>484</v>
      </c>
    </row>
    <row r="1319" ht="15.75">
      <c r="H1319" s="66" t="s">
        <v>644</v>
      </c>
    </row>
    <row r="1320" ht="15.75" customHeight="1">
      <c r="H1320" s="66" t="s">
        <v>223</v>
      </c>
    </row>
    <row r="1322" ht="15.75" customHeight="1">
      <c r="A1322" s="85"/>
    </row>
    <row r="1323" spans="1:8" ht="15.75">
      <c r="A1323" s="974" t="s">
        <v>596</v>
      </c>
      <c r="B1323" s="974"/>
      <c r="C1323" s="974"/>
      <c r="D1323" s="974"/>
      <c r="E1323" s="974"/>
      <c r="F1323" s="974"/>
      <c r="G1323" s="974"/>
      <c r="H1323" s="974"/>
    </row>
    <row r="1324" spans="1:8" ht="15.75" customHeight="1">
      <c r="A1324" s="857" t="str">
        <f>'Формат ФСТ'!B38</f>
        <v>Реконструкция РУ-6 кВ РП-1539 ,по адресу: Цветочное хозяйство</v>
      </c>
      <c r="B1324" s="857"/>
      <c r="C1324" s="857"/>
      <c r="D1324" s="857"/>
      <c r="E1324" s="857"/>
      <c r="F1324" s="857"/>
      <c r="G1324" s="857"/>
      <c r="H1324" s="857"/>
    </row>
    <row r="1326" spans="1:8" ht="15.75">
      <c r="A1326" s="975" t="s">
        <v>645</v>
      </c>
      <c r="B1326" s="965"/>
      <c r="C1326" s="965"/>
      <c r="D1326" s="965"/>
      <c r="E1326" s="965"/>
      <c r="F1326" s="965"/>
      <c r="G1326" s="965"/>
      <c r="H1326" s="965"/>
    </row>
    <row r="1327" spans="1:8" ht="16.5" thickBot="1">
      <c r="A1327" s="86"/>
      <c r="B1327" s="54"/>
      <c r="C1327" s="179"/>
      <c r="D1327" s="179"/>
      <c r="E1327" s="149"/>
      <c r="F1327" s="149"/>
      <c r="G1327" s="149"/>
      <c r="H1327" s="149"/>
    </row>
    <row r="1328" spans="1:8" ht="15.75">
      <c r="A1328" s="976" t="s">
        <v>1</v>
      </c>
      <c r="B1328" s="860" t="s">
        <v>307</v>
      </c>
      <c r="C1328" s="860" t="s">
        <v>195</v>
      </c>
      <c r="D1328" s="860"/>
      <c r="E1328" s="860"/>
      <c r="F1328" s="860"/>
      <c r="G1328" s="978" t="s">
        <v>125</v>
      </c>
      <c r="H1328" s="980" t="s">
        <v>126</v>
      </c>
    </row>
    <row r="1329" spans="1:8" ht="15.75" customHeight="1">
      <c r="A1329" s="977"/>
      <c r="B1329" s="861"/>
      <c r="C1329" s="861"/>
      <c r="D1329" s="861"/>
      <c r="E1329" s="861"/>
      <c r="F1329" s="861"/>
      <c r="G1329" s="979"/>
      <c r="H1329" s="981"/>
    </row>
    <row r="1330" spans="1:8" ht="31.5">
      <c r="A1330" s="977"/>
      <c r="B1330" s="861"/>
      <c r="C1330" s="50" t="s">
        <v>127</v>
      </c>
      <c r="D1330" s="50" t="s">
        <v>128</v>
      </c>
      <c r="E1330" s="50" t="s">
        <v>127</v>
      </c>
      <c r="F1330" s="50" t="s">
        <v>128</v>
      </c>
      <c r="G1330" s="979"/>
      <c r="H1330" s="981"/>
    </row>
    <row r="1331" spans="1:8" ht="15.75">
      <c r="A1331" s="78">
        <v>1</v>
      </c>
      <c r="B1331" s="19">
        <v>2</v>
      </c>
      <c r="C1331" s="50">
        <v>3</v>
      </c>
      <c r="D1331" s="50">
        <v>4</v>
      </c>
      <c r="E1331" s="50"/>
      <c r="F1331" s="50"/>
      <c r="G1331" s="62">
        <v>5</v>
      </c>
      <c r="H1331" s="20">
        <v>6</v>
      </c>
    </row>
    <row r="1332" spans="1:8" ht="15.75">
      <c r="A1332" s="87"/>
      <c r="B1332" s="19"/>
      <c r="C1332" s="51"/>
      <c r="D1332" s="51"/>
      <c r="E1332" s="51"/>
      <c r="F1332" s="51"/>
      <c r="G1332" s="51"/>
      <c r="H1332" s="7"/>
    </row>
    <row r="1333" spans="1:8" ht="15.75">
      <c r="A1333" s="78">
        <v>1</v>
      </c>
      <c r="B1333" s="152" t="s">
        <v>138</v>
      </c>
      <c r="C1333" s="50" t="s">
        <v>320</v>
      </c>
      <c r="D1333" s="50" t="s">
        <v>320</v>
      </c>
      <c r="E1333" s="50"/>
      <c r="F1333" s="50"/>
      <c r="G1333" s="77"/>
      <c r="H1333" s="20"/>
    </row>
    <row r="1334" spans="1:8" ht="15.75">
      <c r="A1334" s="78" t="s">
        <v>325</v>
      </c>
      <c r="B1334" s="150" t="s">
        <v>139</v>
      </c>
      <c r="C1334" s="50" t="s">
        <v>320</v>
      </c>
      <c r="D1334" s="50" t="s">
        <v>320</v>
      </c>
      <c r="E1334" s="50"/>
      <c r="F1334" s="50"/>
      <c r="G1334" s="77">
        <v>0</v>
      </c>
      <c r="H1334" s="20"/>
    </row>
    <row r="1335" spans="1:8" ht="15.75">
      <c r="A1335" s="78" t="s">
        <v>326</v>
      </c>
      <c r="B1335" s="150" t="s">
        <v>140</v>
      </c>
      <c r="C1335" s="50" t="s">
        <v>320</v>
      </c>
      <c r="D1335" s="50" t="s">
        <v>320</v>
      </c>
      <c r="E1335" s="50"/>
      <c r="F1335" s="50"/>
      <c r="G1335" s="77">
        <v>0</v>
      </c>
      <c r="H1335" s="20"/>
    </row>
    <row r="1336" spans="1:8" ht="31.5">
      <c r="A1336" s="87" t="s">
        <v>327</v>
      </c>
      <c r="B1336" s="82" t="s">
        <v>313</v>
      </c>
      <c r="C1336" s="51" t="s">
        <v>511</v>
      </c>
      <c r="D1336" s="51" t="str">
        <f>C1336</f>
        <v>январь                 2020 г.</v>
      </c>
      <c r="E1336" s="51"/>
      <c r="F1336" s="51"/>
      <c r="G1336" s="77">
        <v>0</v>
      </c>
      <c r="H1336" s="7"/>
    </row>
    <row r="1337" spans="1:8" ht="63">
      <c r="A1337" s="87" t="s">
        <v>328</v>
      </c>
      <c r="B1337" s="150" t="s">
        <v>142</v>
      </c>
      <c r="C1337" s="51" t="s">
        <v>320</v>
      </c>
      <c r="D1337" s="51" t="s">
        <v>320</v>
      </c>
      <c r="E1337" s="51"/>
      <c r="F1337" s="51"/>
      <c r="G1337" s="77">
        <v>0</v>
      </c>
      <c r="H1337" s="7"/>
    </row>
    <row r="1338" spans="1:8" ht="31.5">
      <c r="A1338" s="87" t="s">
        <v>329</v>
      </c>
      <c r="B1338" s="82" t="s">
        <v>144</v>
      </c>
      <c r="C1338" s="51" t="s">
        <v>512</v>
      </c>
      <c r="D1338" s="51" t="str">
        <f>C1338</f>
        <v>апрель            2020 г.</v>
      </c>
      <c r="E1338" s="51"/>
      <c r="F1338" s="51"/>
      <c r="G1338" s="77">
        <v>0</v>
      </c>
      <c r="H1338" s="7"/>
    </row>
    <row r="1339" spans="1:8" ht="31.5">
      <c r="A1339" s="87" t="s">
        <v>330</v>
      </c>
      <c r="B1339" s="82" t="s">
        <v>146</v>
      </c>
      <c r="C1339" s="51" t="s">
        <v>512</v>
      </c>
      <c r="D1339" s="51" t="str">
        <f>C1339</f>
        <v>апрель            2020 г.</v>
      </c>
      <c r="E1339" s="51"/>
      <c r="F1339" s="51"/>
      <c r="G1339" s="77">
        <v>0</v>
      </c>
      <c r="H1339" s="7"/>
    </row>
    <row r="1340" spans="1:8" ht="15.75">
      <c r="A1340" s="87" t="s">
        <v>5</v>
      </c>
      <c r="B1340" s="152" t="s">
        <v>131</v>
      </c>
      <c r="C1340" s="51"/>
      <c r="D1340" s="51"/>
      <c r="E1340" s="51"/>
      <c r="F1340" s="51"/>
      <c r="G1340" s="77"/>
      <c r="H1340" s="7"/>
    </row>
    <row r="1341" spans="1:8" ht="15.75">
      <c r="A1341" s="87" t="s">
        <v>331</v>
      </c>
      <c r="B1341" s="82" t="s">
        <v>314</v>
      </c>
      <c r="C1341" s="51" t="s">
        <v>513</v>
      </c>
      <c r="D1341" s="51" t="str">
        <f>C1341</f>
        <v>июль 2020г.</v>
      </c>
      <c r="E1341" s="51"/>
      <c r="F1341" s="51"/>
      <c r="G1341" s="77">
        <v>0</v>
      </c>
      <c r="H1341" s="7"/>
    </row>
    <row r="1342" spans="1:8" ht="63">
      <c r="A1342" s="87" t="s">
        <v>332</v>
      </c>
      <c r="B1342" s="151" t="s">
        <v>148</v>
      </c>
      <c r="C1342" s="51" t="s">
        <v>320</v>
      </c>
      <c r="D1342" s="51" t="s">
        <v>320</v>
      </c>
      <c r="E1342" s="51"/>
      <c r="F1342" s="51"/>
      <c r="G1342" s="77">
        <v>0</v>
      </c>
      <c r="H1342" s="7"/>
    </row>
    <row r="1343" spans="1:8" ht="31.5">
      <c r="A1343" s="87" t="s">
        <v>333</v>
      </c>
      <c r="B1343" s="151" t="s">
        <v>149</v>
      </c>
      <c r="C1343" s="51" t="s">
        <v>320</v>
      </c>
      <c r="D1343" s="51" t="s">
        <v>320</v>
      </c>
      <c r="E1343" s="51"/>
      <c r="F1343" s="51"/>
      <c r="G1343" s="77">
        <v>0</v>
      </c>
      <c r="H1343" s="7"/>
    </row>
    <row r="1344" spans="1:8" ht="47.25">
      <c r="A1344" s="87" t="s">
        <v>60</v>
      </c>
      <c r="B1344" s="152" t="s">
        <v>150</v>
      </c>
      <c r="C1344" s="51"/>
      <c r="D1344" s="51"/>
      <c r="E1344" s="51"/>
      <c r="F1344" s="51"/>
      <c r="G1344" s="77"/>
      <c r="H1344" s="7"/>
    </row>
    <row r="1345" spans="1:8" ht="31.5">
      <c r="A1345" s="87" t="s">
        <v>334</v>
      </c>
      <c r="B1345" s="82" t="s">
        <v>315</v>
      </c>
      <c r="C1345" s="51" t="s">
        <v>514</v>
      </c>
      <c r="D1345" s="51" t="str">
        <f>C1345</f>
        <v>октябрь  2020г</v>
      </c>
      <c r="E1345" s="51"/>
      <c r="F1345" s="51"/>
      <c r="G1345" s="77">
        <v>0</v>
      </c>
      <c r="H1345" s="7"/>
    </row>
    <row r="1346" spans="1:8" ht="15.75">
      <c r="A1346" s="87" t="s">
        <v>335</v>
      </c>
      <c r="B1346" s="82" t="s">
        <v>152</v>
      </c>
      <c r="C1346" s="51" t="s">
        <v>515</v>
      </c>
      <c r="D1346" s="51" t="str">
        <f>C1346</f>
        <v>ноябрь 2020г</v>
      </c>
      <c r="E1346" s="51"/>
      <c r="F1346" s="51"/>
      <c r="G1346" s="77">
        <v>0</v>
      </c>
      <c r="H1346" s="7"/>
    </row>
    <row r="1347" spans="1:8" ht="31.5">
      <c r="A1347" s="87" t="s">
        <v>336</v>
      </c>
      <c r="B1347" s="82" t="s">
        <v>153</v>
      </c>
      <c r="C1347" s="51" t="s">
        <v>516</v>
      </c>
      <c r="D1347" s="51" t="str">
        <f>C1347</f>
        <v>ноябрь            2020 г.</v>
      </c>
      <c r="E1347" s="51"/>
      <c r="F1347" s="51"/>
      <c r="G1347" s="77">
        <v>0</v>
      </c>
      <c r="H1347" s="7"/>
    </row>
    <row r="1348" spans="1:8" ht="31.5">
      <c r="A1348" s="87" t="s">
        <v>337</v>
      </c>
      <c r="B1348" s="82" t="s">
        <v>155</v>
      </c>
      <c r="C1348" s="51" t="s">
        <v>519</v>
      </c>
      <c r="D1348" s="51" t="str">
        <f>C1348</f>
        <v>декабрь 2020г</v>
      </c>
      <c r="E1348" s="51"/>
      <c r="F1348" s="51"/>
      <c r="G1348" s="77">
        <v>0</v>
      </c>
      <c r="H1348" s="7"/>
    </row>
    <row r="1349" spans="1:8" ht="15.75">
      <c r="A1349" s="87" t="s">
        <v>338</v>
      </c>
      <c r="B1349" s="82" t="s">
        <v>157</v>
      </c>
      <c r="C1349" s="51" t="s">
        <v>672</v>
      </c>
      <c r="D1349" s="51" t="s">
        <v>672</v>
      </c>
      <c r="E1349" s="51"/>
      <c r="F1349" s="51"/>
      <c r="G1349" s="77">
        <v>0</v>
      </c>
      <c r="H1349" s="7"/>
    </row>
    <row r="1350" spans="1:8" ht="31.5">
      <c r="A1350" s="87" t="s">
        <v>62</v>
      </c>
      <c r="B1350" s="152" t="s">
        <v>136</v>
      </c>
      <c r="C1350" s="51"/>
      <c r="D1350" s="51">
        <f>C1350</f>
        <v>0</v>
      </c>
      <c r="E1350" s="51"/>
      <c r="F1350" s="51"/>
      <c r="G1350" s="77"/>
      <c r="H1350" s="7"/>
    </row>
    <row r="1351" spans="1:8" ht="31.5">
      <c r="A1351" s="87" t="s">
        <v>339</v>
      </c>
      <c r="B1351" s="82" t="s">
        <v>137</v>
      </c>
      <c r="C1351" s="51" t="s">
        <v>672</v>
      </c>
      <c r="D1351" s="51" t="str">
        <f>C1351</f>
        <v>январь 2021г</v>
      </c>
      <c r="E1351" s="51"/>
      <c r="F1351" s="51"/>
      <c r="G1351" s="77">
        <v>0</v>
      </c>
      <c r="H1351" s="7"/>
    </row>
    <row r="1352" spans="1:8" ht="15.75" customHeight="1">
      <c r="A1352" s="87" t="s">
        <v>340</v>
      </c>
      <c r="B1352" s="151" t="s">
        <v>159</v>
      </c>
      <c r="C1352" s="51" t="s">
        <v>320</v>
      </c>
      <c r="D1352" s="51" t="str">
        <f>C1352</f>
        <v>-</v>
      </c>
      <c r="E1352" s="51"/>
      <c r="F1352" s="51"/>
      <c r="G1352" s="77">
        <v>0</v>
      </c>
      <c r="H1352" s="7"/>
    </row>
    <row r="1353" spans="1:8" ht="31.5">
      <c r="A1353" s="87" t="s">
        <v>341</v>
      </c>
      <c r="B1353" s="82" t="s">
        <v>316</v>
      </c>
      <c r="C1353" s="509" t="s">
        <v>673</v>
      </c>
      <c r="D1353" s="509" t="str">
        <f>C1353</f>
        <v>февраль 2021г</v>
      </c>
      <c r="E1353" s="51"/>
      <c r="F1353" s="51"/>
      <c r="G1353" s="77">
        <v>0</v>
      </c>
      <c r="H1353" s="7"/>
    </row>
    <row r="1354" spans="1:8" ht="32.25" thickBot="1">
      <c r="A1354" s="88" t="s">
        <v>342</v>
      </c>
      <c r="B1354" s="90" t="s">
        <v>317</v>
      </c>
      <c r="C1354" s="509" t="s">
        <v>674</v>
      </c>
      <c r="D1354" s="509" t="str">
        <f>C1354</f>
        <v>март 2021г</v>
      </c>
      <c r="E1354" s="52"/>
      <c r="F1354" s="52"/>
      <c r="G1354" s="91">
        <v>0</v>
      </c>
      <c r="H1354" s="24"/>
    </row>
    <row r="1355" spans="1:8" ht="15.75">
      <c r="A1355" s="262"/>
      <c r="B1355" s="262"/>
      <c r="C1355" s="263"/>
      <c r="D1355" s="263"/>
      <c r="E1355" s="262"/>
      <c r="F1355" s="262"/>
      <c r="G1355" s="262"/>
      <c r="H1355" s="262"/>
    </row>
    <row r="1356" spans="1:8" ht="15.75">
      <c r="A1356" s="972" t="s">
        <v>308</v>
      </c>
      <c r="B1356" s="972"/>
      <c r="C1356" s="972"/>
      <c r="D1356" s="972"/>
      <c r="E1356" s="972"/>
      <c r="F1356" s="972"/>
      <c r="G1356" s="972"/>
      <c r="H1356" s="972"/>
    </row>
    <row r="1359" ht="15.75">
      <c r="H1359" s="66" t="s">
        <v>280</v>
      </c>
    </row>
    <row r="1360" ht="15.75" customHeight="1">
      <c r="H1360" s="66" t="s">
        <v>221</v>
      </c>
    </row>
    <row r="1361" ht="15.75">
      <c r="H1361" s="66" t="s">
        <v>389</v>
      </c>
    </row>
    <row r="1362" ht="15.75">
      <c r="H1362" s="66"/>
    </row>
    <row r="1363" spans="1:8" ht="15.75">
      <c r="A1363" s="973" t="s">
        <v>493</v>
      </c>
      <c r="B1363" s="973"/>
      <c r="C1363" s="973"/>
      <c r="D1363" s="973"/>
      <c r="E1363" s="973"/>
      <c r="F1363" s="973"/>
      <c r="G1363" s="973"/>
      <c r="H1363" s="973"/>
    </row>
    <row r="1364" spans="1:8" ht="15.75">
      <c r="A1364" s="83"/>
      <c r="B1364" s="48"/>
      <c r="C1364" s="48"/>
      <c r="D1364" s="48"/>
      <c r="E1364" s="48"/>
      <c r="F1364" s="48"/>
      <c r="G1364" s="48"/>
      <c r="H1364" s="48"/>
    </row>
    <row r="1365" ht="15.75">
      <c r="H1365" s="66" t="s">
        <v>222</v>
      </c>
    </row>
    <row r="1366" ht="15.75">
      <c r="H1366" s="66" t="s">
        <v>495</v>
      </c>
    </row>
    <row r="1367" ht="15.75">
      <c r="H1367" s="66"/>
    </row>
    <row r="1368" ht="15.75">
      <c r="H1368" s="139" t="s">
        <v>484</v>
      </c>
    </row>
    <row r="1369" spans="2:8" ht="15.75">
      <c r="B1369" s="12" t="s">
        <v>675</v>
      </c>
      <c r="H1369" s="66" t="s">
        <v>644</v>
      </c>
    </row>
    <row r="1370" ht="15.75" customHeight="1">
      <c r="H1370" s="66" t="s">
        <v>223</v>
      </c>
    </row>
    <row r="1372" ht="15.75" customHeight="1">
      <c r="A1372" s="85"/>
    </row>
    <row r="1373" spans="1:8" ht="15.75">
      <c r="A1373" s="974" t="s">
        <v>596</v>
      </c>
      <c r="B1373" s="974"/>
      <c r="C1373" s="974"/>
      <c r="D1373" s="974"/>
      <c r="E1373" s="974"/>
      <c r="F1373" s="974"/>
      <c r="G1373" s="974"/>
      <c r="H1373" s="974"/>
    </row>
    <row r="1374" spans="1:8" ht="15.75" customHeight="1">
      <c r="A1374" s="857" t="str">
        <f>'Формат ФСТ'!B39</f>
        <v>Реконструкция РУ-6кВ РП-1535 ,по адресу: мкр.Болшево, ул. Советская.</v>
      </c>
      <c r="B1374" s="857"/>
      <c r="C1374" s="857"/>
      <c r="D1374" s="857"/>
      <c r="E1374" s="857"/>
      <c r="F1374" s="857"/>
      <c r="G1374" s="857"/>
      <c r="H1374" s="857"/>
    </row>
    <row r="1376" spans="1:8" ht="15.75">
      <c r="A1376" s="975" t="s">
        <v>645</v>
      </c>
      <c r="B1376" s="965"/>
      <c r="C1376" s="965"/>
      <c r="D1376" s="965"/>
      <c r="E1376" s="965"/>
      <c r="F1376" s="965"/>
      <c r="G1376" s="965"/>
      <c r="H1376" s="965"/>
    </row>
    <row r="1377" spans="1:8" ht="16.5" thickBot="1">
      <c r="A1377" s="86"/>
      <c r="B1377" s="54"/>
      <c r="C1377" s="179"/>
      <c r="D1377" s="179"/>
      <c r="E1377" s="149"/>
      <c r="F1377" s="149"/>
      <c r="G1377" s="149"/>
      <c r="H1377" s="149"/>
    </row>
    <row r="1378" spans="1:8" ht="15.75">
      <c r="A1378" s="976" t="s">
        <v>1</v>
      </c>
      <c r="B1378" s="860" t="s">
        <v>307</v>
      </c>
      <c r="C1378" s="860" t="s">
        <v>195</v>
      </c>
      <c r="D1378" s="860"/>
      <c r="E1378" s="860"/>
      <c r="F1378" s="860"/>
      <c r="G1378" s="978" t="s">
        <v>125</v>
      </c>
      <c r="H1378" s="980" t="s">
        <v>126</v>
      </c>
    </row>
    <row r="1379" spans="1:8" ht="15.75" customHeight="1">
      <c r="A1379" s="977"/>
      <c r="B1379" s="861"/>
      <c r="C1379" s="861"/>
      <c r="D1379" s="861"/>
      <c r="E1379" s="861"/>
      <c r="F1379" s="861"/>
      <c r="G1379" s="979"/>
      <c r="H1379" s="981"/>
    </row>
    <row r="1380" spans="1:8" ht="31.5">
      <c r="A1380" s="977"/>
      <c r="B1380" s="861"/>
      <c r="C1380" s="50" t="s">
        <v>127</v>
      </c>
      <c r="D1380" s="50" t="s">
        <v>128</v>
      </c>
      <c r="E1380" s="50" t="s">
        <v>127</v>
      </c>
      <c r="F1380" s="50" t="s">
        <v>128</v>
      </c>
      <c r="G1380" s="979"/>
      <c r="H1380" s="981"/>
    </row>
    <row r="1381" spans="1:8" ht="15.75">
      <c r="A1381" s="78">
        <v>1</v>
      </c>
      <c r="B1381" s="19">
        <v>2</v>
      </c>
      <c r="C1381" s="50">
        <v>3</v>
      </c>
      <c r="D1381" s="50">
        <v>4</v>
      </c>
      <c r="E1381" s="50"/>
      <c r="F1381" s="50"/>
      <c r="G1381" s="62">
        <v>5</v>
      </c>
      <c r="H1381" s="20">
        <v>6</v>
      </c>
    </row>
    <row r="1382" spans="1:8" ht="15.75">
      <c r="A1382" s="87"/>
      <c r="B1382" s="19"/>
      <c r="C1382" s="51"/>
      <c r="D1382" s="51"/>
      <c r="E1382" s="51"/>
      <c r="F1382" s="51"/>
      <c r="G1382" s="51"/>
      <c r="H1382" s="7"/>
    </row>
    <row r="1383" spans="1:8" ht="15.75">
      <c r="A1383" s="78">
        <v>1</v>
      </c>
      <c r="B1383" s="152" t="s">
        <v>138</v>
      </c>
      <c r="C1383" s="50" t="s">
        <v>320</v>
      </c>
      <c r="D1383" s="50" t="s">
        <v>320</v>
      </c>
      <c r="E1383" s="50"/>
      <c r="F1383" s="50"/>
      <c r="G1383" s="77"/>
      <c r="H1383" s="20"/>
    </row>
    <row r="1384" spans="1:8" ht="15.75">
      <c r="A1384" s="78" t="s">
        <v>325</v>
      </c>
      <c r="B1384" s="150" t="s">
        <v>139</v>
      </c>
      <c r="C1384" s="50" t="s">
        <v>320</v>
      </c>
      <c r="D1384" s="50" t="s">
        <v>320</v>
      </c>
      <c r="E1384" s="50"/>
      <c r="F1384" s="50"/>
      <c r="G1384" s="77">
        <v>0</v>
      </c>
      <c r="H1384" s="20"/>
    </row>
    <row r="1385" spans="1:8" ht="15.75">
      <c r="A1385" s="78" t="s">
        <v>326</v>
      </c>
      <c r="B1385" s="150" t="s">
        <v>140</v>
      </c>
      <c r="C1385" s="50" t="s">
        <v>320</v>
      </c>
      <c r="D1385" s="50" t="s">
        <v>320</v>
      </c>
      <c r="E1385" s="50"/>
      <c r="F1385" s="50"/>
      <c r="G1385" s="77">
        <v>0</v>
      </c>
      <c r="H1385" s="20"/>
    </row>
    <row r="1386" spans="1:8" ht="31.5">
      <c r="A1386" s="87" t="s">
        <v>327</v>
      </c>
      <c r="B1386" s="82" t="s">
        <v>313</v>
      </c>
      <c r="C1386" s="51" t="s">
        <v>676</v>
      </c>
      <c r="D1386" s="51" t="str">
        <f>C1386</f>
        <v>март 2021 г.</v>
      </c>
      <c r="E1386" s="51"/>
      <c r="F1386" s="51"/>
      <c r="G1386" s="77">
        <v>0</v>
      </c>
      <c r="H1386" s="7"/>
    </row>
    <row r="1387" spans="1:8" ht="63">
      <c r="A1387" s="87" t="s">
        <v>328</v>
      </c>
      <c r="B1387" s="150" t="s">
        <v>142</v>
      </c>
      <c r="C1387" s="51" t="s">
        <v>320</v>
      </c>
      <c r="D1387" s="51" t="s">
        <v>320</v>
      </c>
      <c r="E1387" s="51"/>
      <c r="F1387" s="51"/>
      <c r="G1387" s="77">
        <v>0</v>
      </c>
      <c r="H1387" s="7"/>
    </row>
    <row r="1388" spans="1:8" ht="31.5">
      <c r="A1388" s="87" t="s">
        <v>329</v>
      </c>
      <c r="B1388" s="82" t="s">
        <v>144</v>
      </c>
      <c r="C1388" s="51" t="s">
        <v>677</v>
      </c>
      <c r="D1388" s="51" t="str">
        <f>C1388</f>
        <v>апрель                          2021 г.</v>
      </c>
      <c r="E1388" s="51"/>
      <c r="F1388" s="51"/>
      <c r="G1388" s="77">
        <v>0</v>
      </c>
      <c r="H1388" s="7"/>
    </row>
    <row r="1389" spans="1:8" ht="31.5">
      <c r="A1389" s="87" t="s">
        <v>330</v>
      </c>
      <c r="B1389" s="82" t="s">
        <v>146</v>
      </c>
      <c r="C1389" s="51" t="s">
        <v>677</v>
      </c>
      <c r="D1389" s="51" t="str">
        <f>C1389</f>
        <v>апрель                          2021 г.</v>
      </c>
      <c r="E1389" s="51"/>
      <c r="F1389" s="51"/>
      <c r="G1389" s="77">
        <v>0</v>
      </c>
      <c r="H1389" s="7"/>
    </row>
    <row r="1390" spans="1:8" ht="15.75">
      <c r="A1390" s="87" t="s">
        <v>5</v>
      </c>
      <c r="B1390" s="152" t="s">
        <v>131</v>
      </c>
      <c r="C1390" s="51"/>
      <c r="D1390" s="51"/>
      <c r="E1390" s="51"/>
      <c r="F1390" s="51"/>
      <c r="G1390" s="77"/>
      <c r="H1390" s="7"/>
    </row>
    <row r="1391" spans="1:8" ht="15.75">
      <c r="A1391" s="87" t="s">
        <v>331</v>
      </c>
      <c r="B1391" s="82" t="s">
        <v>314</v>
      </c>
      <c r="C1391" s="51" t="s">
        <v>678</v>
      </c>
      <c r="D1391" s="51" t="str">
        <f>C1391</f>
        <v>май 2021 г.</v>
      </c>
      <c r="E1391" s="51"/>
      <c r="F1391" s="51"/>
      <c r="G1391" s="77">
        <v>0</v>
      </c>
      <c r="H1391" s="7"/>
    </row>
    <row r="1392" spans="1:8" ht="63">
      <c r="A1392" s="87" t="s">
        <v>332</v>
      </c>
      <c r="B1392" s="151" t="s">
        <v>148</v>
      </c>
      <c r="C1392" s="51" t="s">
        <v>320</v>
      </c>
      <c r="D1392" s="51" t="s">
        <v>320</v>
      </c>
      <c r="E1392" s="51"/>
      <c r="F1392" s="51"/>
      <c r="G1392" s="77">
        <v>0</v>
      </c>
      <c r="H1392" s="7"/>
    </row>
    <row r="1393" spans="1:8" ht="31.5">
      <c r="A1393" s="87" t="s">
        <v>333</v>
      </c>
      <c r="B1393" s="151" t="s">
        <v>149</v>
      </c>
      <c r="C1393" s="51" t="s">
        <v>320</v>
      </c>
      <c r="D1393" s="51" t="s">
        <v>320</v>
      </c>
      <c r="E1393" s="51"/>
      <c r="F1393" s="51"/>
      <c r="G1393" s="77">
        <v>0</v>
      </c>
      <c r="H1393" s="7"/>
    </row>
    <row r="1394" spans="1:8" ht="47.25">
      <c r="A1394" s="87" t="s">
        <v>60</v>
      </c>
      <c r="B1394" s="152" t="s">
        <v>150</v>
      </c>
      <c r="C1394" s="51"/>
      <c r="D1394" s="51"/>
      <c r="E1394" s="51"/>
      <c r="F1394" s="51"/>
      <c r="G1394" s="77"/>
      <c r="H1394" s="7"/>
    </row>
    <row r="1395" spans="1:8" ht="31.5">
      <c r="A1395" s="87" t="s">
        <v>334</v>
      </c>
      <c r="B1395" s="82" t="s">
        <v>315</v>
      </c>
      <c r="C1395" s="51" t="s">
        <v>679</v>
      </c>
      <c r="D1395" s="51" t="str">
        <f aca="true" t="shared" si="23" ref="D1395:D1404">C1395</f>
        <v>июнь 2021 г.</v>
      </c>
      <c r="E1395" s="51"/>
      <c r="F1395" s="51"/>
      <c r="G1395" s="77">
        <v>0</v>
      </c>
      <c r="H1395" s="7"/>
    </row>
    <row r="1396" spans="1:8" ht="15.75">
      <c r="A1396" s="87" t="s">
        <v>335</v>
      </c>
      <c r="B1396" s="82" t="s">
        <v>152</v>
      </c>
      <c r="C1396" s="51" t="s">
        <v>680</v>
      </c>
      <c r="D1396" s="51" t="str">
        <f t="shared" si="23"/>
        <v>июнь 2010 г.</v>
      </c>
      <c r="E1396" s="51"/>
      <c r="F1396" s="51"/>
      <c r="G1396" s="77">
        <v>0</v>
      </c>
      <c r="H1396" s="7"/>
    </row>
    <row r="1397" spans="1:8" ht="31.5">
      <c r="A1397" s="87" t="s">
        <v>336</v>
      </c>
      <c r="B1397" s="82" t="s">
        <v>153</v>
      </c>
      <c r="C1397" s="51" t="s">
        <v>681</v>
      </c>
      <c r="D1397" s="51" t="str">
        <f t="shared" si="23"/>
        <v>август                         2021 г.</v>
      </c>
      <c r="E1397" s="51"/>
      <c r="F1397" s="51"/>
      <c r="G1397" s="77">
        <v>0</v>
      </c>
      <c r="H1397" s="7"/>
    </row>
    <row r="1398" spans="1:8" ht="31.5">
      <c r="A1398" s="87" t="s">
        <v>337</v>
      </c>
      <c r="B1398" s="82" t="s">
        <v>155</v>
      </c>
      <c r="C1398" s="51" t="s">
        <v>682</v>
      </c>
      <c r="D1398" s="51" t="str">
        <f t="shared" si="23"/>
        <v>октябрь                             2021 г.</v>
      </c>
      <c r="E1398" s="51"/>
      <c r="F1398" s="51"/>
      <c r="G1398" s="77">
        <v>0</v>
      </c>
      <c r="H1398" s="7"/>
    </row>
    <row r="1399" spans="1:8" ht="31.5">
      <c r="A1399" s="87" t="s">
        <v>338</v>
      </c>
      <c r="B1399" s="82" t="s">
        <v>157</v>
      </c>
      <c r="C1399" s="51" t="s">
        <v>683</v>
      </c>
      <c r="D1399" s="51" t="str">
        <f t="shared" si="23"/>
        <v>ноябрь                 2021 г.</v>
      </c>
      <c r="E1399" s="51"/>
      <c r="F1399" s="51"/>
      <c r="G1399" s="77">
        <v>0</v>
      </c>
      <c r="H1399" s="7"/>
    </row>
    <row r="1400" spans="1:8" ht="31.5">
      <c r="A1400" s="87" t="s">
        <v>62</v>
      </c>
      <c r="B1400" s="152" t="s">
        <v>136</v>
      </c>
      <c r="C1400" s="51"/>
      <c r="D1400" s="51">
        <f t="shared" si="23"/>
        <v>0</v>
      </c>
      <c r="E1400" s="51"/>
      <c r="F1400" s="51"/>
      <c r="G1400" s="77"/>
      <c r="H1400" s="7"/>
    </row>
    <row r="1401" spans="1:8" ht="31.5">
      <c r="A1401" s="87" t="s">
        <v>339</v>
      </c>
      <c r="B1401" s="82" t="s">
        <v>137</v>
      </c>
      <c r="C1401" s="51" t="s">
        <v>683</v>
      </c>
      <c r="D1401" s="51" t="str">
        <f t="shared" si="23"/>
        <v>ноябрь                 2021 г.</v>
      </c>
      <c r="E1401" s="51"/>
      <c r="F1401" s="51"/>
      <c r="G1401" s="77">
        <v>0</v>
      </c>
      <c r="H1401" s="7"/>
    </row>
    <row r="1402" spans="1:8" ht="15.75" customHeight="1">
      <c r="A1402" s="87" t="s">
        <v>340</v>
      </c>
      <c r="B1402" s="151" t="s">
        <v>159</v>
      </c>
      <c r="C1402" s="51" t="s">
        <v>320</v>
      </c>
      <c r="D1402" s="51" t="str">
        <f t="shared" si="23"/>
        <v>-</v>
      </c>
      <c r="E1402" s="51"/>
      <c r="F1402" s="51"/>
      <c r="G1402" s="77">
        <v>0</v>
      </c>
      <c r="H1402" s="7"/>
    </row>
    <row r="1403" spans="1:8" ht="31.5">
      <c r="A1403" s="87" t="s">
        <v>341</v>
      </c>
      <c r="B1403" s="82" t="s">
        <v>316</v>
      </c>
      <c r="C1403" s="51" t="s">
        <v>684</v>
      </c>
      <c r="D1403" s="51" t="str">
        <f t="shared" si="23"/>
        <v>декабрь               2021г</v>
      </c>
      <c r="E1403" s="51"/>
      <c r="F1403" s="51"/>
      <c r="G1403" s="77">
        <v>0</v>
      </c>
      <c r="H1403" s="7"/>
    </row>
    <row r="1404" spans="1:8" ht="32.25" thickBot="1">
      <c r="A1404" s="88" t="s">
        <v>342</v>
      </c>
      <c r="B1404" s="90" t="s">
        <v>317</v>
      </c>
      <c r="C1404" s="52" t="s">
        <v>685</v>
      </c>
      <c r="D1404" s="52" t="str">
        <f t="shared" si="23"/>
        <v>декабрь               2021 г</v>
      </c>
      <c r="E1404" s="52"/>
      <c r="F1404" s="52"/>
      <c r="G1404" s="91">
        <v>0</v>
      </c>
      <c r="H1404" s="24"/>
    </row>
    <row r="1405" spans="1:8" ht="15.75">
      <c r="A1405" s="262"/>
      <c r="B1405" s="262"/>
      <c r="C1405" s="263"/>
      <c r="D1405" s="263"/>
      <c r="E1405" s="262"/>
      <c r="F1405" s="262"/>
      <c r="G1405" s="262"/>
      <c r="H1405" s="262"/>
    </row>
    <row r="1406" spans="1:8" ht="15.75">
      <c r="A1406" s="972" t="s">
        <v>308</v>
      </c>
      <c r="B1406" s="972"/>
      <c r="C1406" s="972"/>
      <c r="D1406" s="972"/>
      <c r="E1406" s="972"/>
      <c r="F1406" s="972"/>
      <c r="G1406" s="972"/>
      <c r="H1406" s="972"/>
    </row>
    <row r="1410" ht="15.75">
      <c r="H1410" s="66" t="s">
        <v>280</v>
      </c>
    </row>
    <row r="1411" ht="15.75" customHeight="1">
      <c r="H1411" s="66" t="s">
        <v>221</v>
      </c>
    </row>
    <row r="1412" ht="15.75">
      <c r="H1412" s="66" t="s">
        <v>389</v>
      </c>
    </row>
    <row r="1413" ht="15.75">
      <c r="H1413" s="66"/>
    </row>
    <row r="1414" spans="1:8" ht="15.75" customHeight="1">
      <c r="A1414" s="973" t="s">
        <v>493</v>
      </c>
      <c r="B1414" s="973"/>
      <c r="C1414" s="973"/>
      <c r="D1414" s="973"/>
      <c r="E1414" s="973"/>
      <c r="F1414" s="973"/>
      <c r="G1414" s="973"/>
      <c r="H1414" s="973"/>
    </row>
    <row r="1415" spans="1:8" ht="15.75">
      <c r="A1415" s="83"/>
      <c r="B1415" s="48"/>
      <c r="C1415" s="48"/>
      <c r="D1415" s="48"/>
      <c r="E1415" s="48"/>
      <c r="F1415" s="48"/>
      <c r="G1415" s="48"/>
      <c r="H1415" s="48"/>
    </row>
    <row r="1416" ht="15.75">
      <c r="H1416" s="66" t="s">
        <v>222</v>
      </c>
    </row>
    <row r="1417" ht="15.75">
      <c r="H1417" s="66" t="s">
        <v>495</v>
      </c>
    </row>
    <row r="1418" ht="15.75">
      <c r="H1418" s="66"/>
    </row>
    <row r="1419" ht="15.75">
      <c r="H1419" s="139" t="s">
        <v>484</v>
      </c>
    </row>
    <row r="1420" ht="15.75">
      <c r="H1420" s="66" t="s">
        <v>644</v>
      </c>
    </row>
    <row r="1421" spans="2:8" ht="15.75" customHeight="1">
      <c r="B1421" s="12" t="s">
        <v>686</v>
      </c>
      <c r="H1421" s="66" t="s">
        <v>223</v>
      </c>
    </row>
    <row r="1423" ht="15.75" customHeight="1">
      <c r="A1423" s="85"/>
    </row>
    <row r="1424" spans="1:8" ht="15.75" customHeight="1">
      <c r="A1424" s="974" t="s">
        <v>596</v>
      </c>
      <c r="B1424" s="974"/>
      <c r="C1424" s="974"/>
      <c r="D1424" s="974"/>
      <c r="E1424" s="974"/>
      <c r="F1424" s="974"/>
      <c r="G1424" s="974"/>
      <c r="H1424" s="974"/>
    </row>
    <row r="1425" spans="1:8" ht="15.75" customHeight="1">
      <c r="A1425" s="857" t="str">
        <f>'Формат ФСТ'!B40</f>
        <v>Реконструкция РУ-6 кВ РП-1521 ,по адресу: Московская область, мкр.Первомайский, ул.Советская</v>
      </c>
      <c r="B1425" s="857"/>
      <c r="C1425" s="857"/>
      <c r="D1425" s="857"/>
      <c r="E1425" s="857"/>
      <c r="F1425" s="857"/>
      <c r="G1425" s="857"/>
      <c r="H1425" s="857"/>
    </row>
    <row r="1427" spans="1:8" ht="15.75" customHeight="1">
      <c r="A1427" s="975" t="s">
        <v>645</v>
      </c>
      <c r="B1427" s="965"/>
      <c r="C1427" s="965"/>
      <c r="D1427" s="965"/>
      <c r="E1427" s="965"/>
      <c r="F1427" s="965"/>
      <c r="G1427" s="965"/>
      <c r="H1427" s="965"/>
    </row>
    <row r="1428" spans="1:8" ht="16.5" thickBot="1">
      <c r="A1428" s="86"/>
      <c r="B1428" s="54"/>
      <c r="C1428" s="179"/>
      <c r="D1428" s="179"/>
      <c r="E1428" s="149"/>
      <c r="F1428" s="149"/>
      <c r="G1428" s="149"/>
      <c r="H1428" s="149"/>
    </row>
    <row r="1429" spans="1:8" ht="15.75">
      <c r="A1429" s="976" t="s">
        <v>1</v>
      </c>
      <c r="B1429" s="860" t="s">
        <v>307</v>
      </c>
      <c r="C1429" s="860" t="s">
        <v>195</v>
      </c>
      <c r="D1429" s="860"/>
      <c r="E1429" s="860"/>
      <c r="F1429" s="860"/>
      <c r="G1429" s="978" t="s">
        <v>125</v>
      </c>
      <c r="H1429" s="980" t="s">
        <v>126</v>
      </c>
    </row>
    <row r="1430" spans="1:8" ht="15.75" customHeight="1">
      <c r="A1430" s="977"/>
      <c r="B1430" s="861"/>
      <c r="C1430" s="861"/>
      <c r="D1430" s="861"/>
      <c r="E1430" s="861"/>
      <c r="F1430" s="861"/>
      <c r="G1430" s="979"/>
      <c r="H1430" s="981"/>
    </row>
    <row r="1431" spans="1:8" ht="31.5">
      <c r="A1431" s="977"/>
      <c r="B1431" s="861"/>
      <c r="C1431" s="50" t="s">
        <v>127</v>
      </c>
      <c r="D1431" s="50" t="s">
        <v>128</v>
      </c>
      <c r="E1431" s="50" t="s">
        <v>127</v>
      </c>
      <c r="F1431" s="50" t="s">
        <v>128</v>
      </c>
      <c r="G1431" s="979"/>
      <c r="H1431" s="981"/>
    </row>
    <row r="1432" spans="1:8" ht="15.75">
      <c r="A1432" s="78">
        <v>1</v>
      </c>
      <c r="B1432" s="19">
        <v>2</v>
      </c>
      <c r="C1432" s="50">
        <v>3</v>
      </c>
      <c r="D1432" s="50">
        <v>4</v>
      </c>
      <c r="E1432" s="50"/>
      <c r="F1432" s="50"/>
      <c r="G1432" s="62">
        <v>5</v>
      </c>
      <c r="H1432" s="20">
        <v>6</v>
      </c>
    </row>
    <row r="1433" spans="1:8" ht="15.75">
      <c r="A1433" s="87"/>
      <c r="B1433" s="19"/>
      <c r="C1433" s="51"/>
      <c r="D1433" s="51"/>
      <c r="E1433" s="51"/>
      <c r="F1433" s="51"/>
      <c r="G1433" s="51"/>
      <c r="H1433" s="7"/>
    </row>
    <row r="1434" spans="1:8" ht="31.5" customHeight="1">
      <c r="A1434" s="78">
        <v>1</v>
      </c>
      <c r="B1434" s="152" t="s">
        <v>138</v>
      </c>
      <c r="C1434" s="50" t="s">
        <v>320</v>
      </c>
      <c r="D1434" s="50" t="s">
        <v>320</v>
      </c>
      <c r="E1434" s="50"/>
      <c r="F1434" s="50"/>
      <c r="G1434" s="77"/>
      <c r="H1434" s="20"/>
    </row>
    <row r="1435" spans="1:8" ht="15.75">
      <c r="A1435" s="78" t="s">
        <v>325</v>
      </c>
      <c r="B1435" s="150" t="s">
        <v>139</v>
      </c>
      <c r="C1435" s="50" t="s">
        <v>320</v>
      </c>
      <c r="D1435" s="50" t="s">
        <v>320</v>
      </c>
      <c r="E1435" s="50"/>
      <c r="F1435" s="50"/>
      <c r="G1435" s="77">
        <v>0</v>
      </c>
      <c r="H1435" s="20"/>
    </row>
    <row r="1436" spans="1:8" ht="15.75">
      <c r="A1436" s="78" t="s">
        <v>326</v>
      </c>
      <c r="B1436" s="150" t="s">
        <v>140</v>
      </c>
      <c r="C1436" s="50" t="s">
        <v>320</v>
      </c>
      <c r="D1436" s="50" t="s">
        <v>320</v>
      </c>
      <c r="E1436" s="50"/>
      <c r="F1436" s="50"/>
      <c r="G1436" s="77">
        <v>0</v>
      </c>
      <c r="H1436" s="20"/>
    </row>
    <row r="1437" spans="1:8" ht="31.5">
      <c r="A1437" s="87" t="s">
        <v>327</v>
      </c>
      <c r="B1437" s="82" t="s">
        <v>313</v>
      </c>
      <c r="C1437" s="51" t="s">
        <v>676</v>
      </c>
      <c r="D1437" s="51" t="str">
        <f>C1437</f>
        <v>март 2021 г.</v>
      </c>
      <c r="E1437" s="51"/>
      <c r="F1437" s="51"/>
      <c r="G1437" s="77">
        <v>0</v>
      </c>
      <c r="H1437" s="7"/>
    </row>
    <row r="1438" spans="1:8" ht="63">
      <c r="A1438" s="87" t="s">
        <v>328</v>
      </c>
      <c r="B1438" s="150" t="s">
        <v>142</v>
      </c>
      <c r="C1438" s="51" t="s">
        <v>320</v>
      </c>
      <c r="D1438" s="51" t="s">
        <v>320</v>
      </c>
      <c r="E1438" s="51"/>
      <c r="F1438" s="51"/>
      <c r="G1438" s="77">
        <v>0</v>
      </c>
      <c r="H1438" s="7"/>
    </row>
    <row r="1439" spans="1:8" ht="31.5">
      <c r="A1439" s="87" t="s">
        <v>329</v>
      </c>
      <c r="B1439" s="82" t="s">
        <v>144</v>
      </c>
      <c r="C1439" s="51" t="s">
        <v>677</v>
      </c>
      <c r="D1439" s="51" t="str">
        <f>C1439</f>
        <v>апрель                          2021 г.</v>
      </c>
      <c r="E1439" s="51"/>
      <c r="F1439" s="51"/>
      <c r="G1439" s="77">
        <v>0</v>
      </c>
      <c r="H1439" s="7"/>
    </row>
    <row r="1440" spans="1:8" ht="31.5">
      <c r="A1440" s="87" t="s">
        <v>330</v>
      </c>
      <c r="B1440" s="82" t="s">
        <v>146</v>
      </c>
      <c r="C1440" s="51" t="s">
        <v>677</v>
      </c>
      <c r="D1440" s="51" t="str">
        <f>C1440</f>
        <v>апрель                          2021 г.</v>
      </c>
      <c r="E1440" s="51"/>
      <c r="F1440" s="51"/>
      <c r="G1440" s="77">
        <v>0</v>
      </c>
      <c r="H1440" s="7"/>
    </row>
    <row r="1441" spans="1:8" ht="15.75">
      <c r="A1441" s="87" t="s">
        <v>5</v>
      </c>
      <c r="B1441" s="152" t="s">
        <v>131</v>
      </c>
      <c r="C1441" s="51"/>
      <c r="D1441" s="51"/>
      <c r="E1441" s="51"/>
      <c r="F1441" s="51"/>
      <c r="G1441" s="77"/>
      <c r="H1441" s="7"/>
    </row>
    <row r="1442" spans="1:8" ht="15.75">
      <c r="A1442" s="87" t="s">
        <v>331</v>
      </c>
      <c r="B1442" s="82" t="s">
        <v>314</v>
      </c>
      <c r="C1442" s="51" t="s">
        <v>678</v>
      </c>
      <c r="D1442" s="51" t="str">
        <f>C1442</f>
        <v>май 2021 г.</v>
      </c>
      <c r="E1442" s="51"/>
      <c r="F1442" s="51"/>
      <c r="G1442" s="77">
        <v>0</v>
      </c>
      <c r="H1442" s="7"/>
    </row>
    <row r="1443" spans="1:8" ht="63">
      <c r="A1443" s="87" t="s">
        <v>332</v>
      </c>
      <c r="B1443" s="151" t="s">
        <v>148</v>
      </c>
      <c r="C1443" s="51" t="s">
        <v>320</v>
      </c>
      <c r="D1443" s="51" t="s">
        <v>320</v>
      </c>
      <c r="E1443" s="51"/>
      <c r="F1443" s="51"/>
      <c r="G1443" s="77">
        <v>0</v>
      </c>
      <c r="H1443" s="7"/>
    </row>
    <row r="1444" spans="1:8" ht="31.5">
      <c r="A1444" s="87" t="s">
        <v>333</v>
      </c>
      <c r="B1444" s="151" t="s">
        <v>149</v>
      </c>
      <c r="C1444" s="51" t="s">
        <v>320</v>
      </c>
      <c r="D1444" s="51" t="s">
        <v>320</v>
      </c>
      <c r="E1444" s="51"/>
      <c r="F1444" s="51"/>
      <c r="G1444" s="77">
        <v>0</v>
      </c>
      <c r="H1444" s="7"/>
    </row>
    <row r="1445" spans="1:8" ht="47.25">
      <c r="A1445" s="87" t="s">
        <v>60</v>
      </c>
      <c r="B1445" s="152" t="s">
        <v>150</v>
      </c>
      <c r="C1445" s="51"/>
      <c r="D1445" s="51"/>
      <c r="E1445" s="51"/>
      <c r="F1445" s="51"/>
      <c r="G1445" s="77"/>
      <c r="H1445" s="7"/>
    </row>
    <row r="1446" spans="1:8" ht="31.5">
      <c r="A1446" s="87" t="s">
        <v>334</v>
      </c>
      <c r="B1446" s="82" t="s">
        <v>315</v>
      </c>
      <c r="C1446" s="51" t="s">
        <v>679</v>
      </c>
      <c r="D1446" s="51" t="str">
        <f aca="true" t="shared" si="24" ref="D1446:D1455">C1446</f>
        <v>июнь 2021 г.</v>
      </c>
      <c r="E1446" s="51"/>
      <c r="F1446" s="51"/>
      <c r="G1446" s="77">
        <v>0</v>
      </c>
      <c r="H1446" s="7"/>
    </row>
    <row r="1447" spans="1:8" ht="15.75">
      <c r="A1447" s="87" t="s">
        <v>335</v>
      </c>
      <c r="B1447" s="82" t="s">
        <v>152</v>
      </c>
      <c r="C1447" s="51" t="s">
        <v>680</v>
      </c>
      <c r="D1447" s="51" t="str">
        <f t="shared" si="24"/>
        <v>июнь 2010 г.</v>
      </c>
      <c r="E1447" s="51"/>
      <c r="F1447" s="51"/>
      <c r="G1447" s="77">
        <v>0</v>
      </c>
      <c r="H1447" s="7"/>
    </row>
    <row r="1448" spans="1:8" ht="31.5">
      <c r="A1448" s="87" t="s">
        <v>336</v>
      </c>
      <c r="B1448" s="82" t="s">
        <v>153</v>
      </c>
      <c r="C1448" s="51" t="s">
        <v>681</v>
      </c>
      <c r="D1448" s="51" t="str">
        <f t="shared" si="24"/>
        <v>август                         2021 г.</v>
      </c>
      <c r="E1448" s="51"/>
      <c r="F1448" s="51"/>
      <c r="G1448" s="77">
        <v>0</v>
      </c>
      <c r="H1448" s="7"/>
    </row>
    <row r="1449" spans="1:8" ht="31.5">
      <c r="A1449" s="87" t="s">
        <v>337</v>
      </c>
      <c r="B1449" s="82" t="s">
        <v>155</v>
      </c>
      <c r="C1449" s="51" t="s">
        <v>682</v>
      </c>
      <c r="D1449" s="51" t="str">
        <f t="shared" si="24"/>
        <v>октябрь                             2021 г.</v>
      </c>
      <c r="E1449" s="51"/>
      <c r="F1449" s="51"/>
      <c r="G1449" s="77">
        <v>0</v>
      </c>
      <c r="H1449" s="7"/>
    </row>
    <row r="1450" spans="1:8" ht="31.5">
      <c r="A1450" s="87" t="s">
        <v>338</v>
      </c>
      <c r="B1450" s="82" t="s">
        <v>157</v>
      </c>
      <c r="C1450" s="51" t="s">
        <v>683</v>
      </c>
      <c r="D1450" s="51" t="str">
        <f t="shared" si="24"/>
        <v>ноябрь                 2021 г.</v>
      </c>
      <c r="E1450" s="51"/>
      <c r="F1450" s="51"/>
      <c r="G1450" s="77">
        <v>0</v>
      </c>
      <c r="H1450" s="7"/>
    </row>
    <row r="1451" spans="1:8" ht="31.5">
      <c r="A1451" s="87" t="s">
        <v>62</v>
      </c>
      <c r="B1451" s="152" t="s">
        <v>136</v>
      </c>
      <c r="C1451" s="51"/>
      <c r="D1451" s="51">
        <f t="shared" si="24"/>
        <v>0</v>
      </c>
      <c r="E1451" s="51"/>
      <c r="F1451" s="51"/>
      <c r="G1451" s="77"/>
      <c r="H1451" s="7"/>
    </row>
    <row r="1452" spans="1:8" ht="31.5">
      <c r="A1452" s="87" t="s">
        <v>339</v>
      </c>
      <c r="B1452" s="82" t="s">
        <v>137</v>
      </c>
      <c r="C1452" s="51" t="s">
        <v>683</v>
      </c>
      <c r="D1452" s="51" t="str">
        <f t="shared" si="24"/>
        <v>ноябрь                 2021 г.</v>
      </c>
      <c r="E1452" s="51"/>
      <c r="F1452" s="51"/>
      <c r="G1452" s="77">
        <v>0</v>
      </c>
      <c r="H1452" s="7"/>
    </row>
    <row r="1453" spans="1:8" ht="15.75" customHeight="1">
      <c r="A1453" s="87" t="s">
        <v>340</v>
      </c>
      <c r="B1453" s="151" t="s">
        <v>159</v>
      </c>
      <c r="C1453" s="51" t="s">
        <v>320</v>
      </c>
      <c r="D1453" s="51" t="str">
        <f t="shared" si="24"/>
        <v>-</v>
      </c>
      <c r="E1453" s="51"/>
      <c r="F1453" s="51"/>
      <c r="G1453" s="77">
        <v>0</v>
      </c>
      <c r="H1453" s="7"/>
    </row>
    <row r="1454" spans="1:8" ht="31.5">
      <c r="A1454" s="87" t="s">
        <v>341</v>
      </c>
      <c r="B1454" s="82" t="s">
        <v>316</v>
      </c>
      <c r="C1454" s="51" t="s">
        <v>684</v>
      </c>
      <c r="D1454" s="51" t="str">
        <f t="shared" si="24"/>
        <v>декабрь               2021г</v>
      </c>
      <c r="E1454" s="51"/>
      <c r="F1454" s="51"/>
      <c r="G1454" s="77">
        <v>0</v>
      </c>
      <c r="H1454" s="7"/>
    </row>
    <row r="1455" spans="1:8" ht="32.25" thickBot="1">
      <c r="A1455" s="88" t="s">
        <v>342</v>
      </c>
      <c r="B1455" s="90" t="s">
        <v>317</v>
      </c>
      <c r="C1455" s="52" t="s">
        <v>685</v>
      </c>
      <c r="D1455" s="52" t="str">
        <f t="shared" si="24"/>
        <v>декабрь               2021 г</v>
      </c>
      <c r="E1455" s="52"/>
      <c r="F1455" s="52"/>
      <c r="G1455" s="91">
        <v>0</v>
      </c>
      <c r="H1455" s="24"/>
    </row>
    <row r="1456" spans="1:8" ht="15.75">
      <c r="A1456" s="262"/>
      <c r="B1456" s="262"/>
      <c r="C1456" s="263"/>
      <c r="D1456" s="263"/>
      <c r="E1456" s="262"/>
      <c r="F1456" s="262"/>
      <c r="G1456" s="262"/>
      <c r="H1456" s="262"/>
    </row>
    <row r="1457" spans="1:8" ht="15.75" customHeight="1">
      <c r="A1457" s="972" t="s">
        <v>308</v>
      </c>
      <c r="B1457" s="972"/>
      <c r="C1457" s="972"/>
      <c r="D1457" s="972"/>
      <c r="E1457" s="972"/>
      <c r="F1457" s="972"/>
      <c r="G1457" s="972"/>
      <c r="H1457" s="972"/>
    </row>
    <row r="1461" ht="15.75">
      <c r="H1461" s="66" t="s">
        <v>280</v>
      </c>
    </row>
    <row r="1462" ht="15.75" customHeight="1">
      <c r="H1462" s="66" t="s">
        <v>221</v>
      </c>
    </row>
    <row r="1463" ht="15.75">
      <c r="H1463" s="66" t="s">
        <v>389</v>
      </c>
    </row>
    <row r="1464" ht="15.75">
      <c r="H1464" s="66"/>
    </row>
    <row r="1465" spans="1:8" ht="15.75">
      <c r="A1465" s="973" t="s">
        <v>493</v>
      </c>
      <c r="B1465" s="973"/>
      <c r="C1465" s="973"/>
      <c r="D1465" s="973"/>
      <c r="E1465" s="973"/>
      <c r="F1465" s="973"/>
      <c r="G1465" s="973"/>
      <c r="H1465" s="973"/>
    </row>
    <row r="1466" spans="1:8" ht="15.75">
      <c r="A1466" s="83"/>
      <c r="B1466" s="48"/>
      <c r="C1466" s="48"/>
      <c r="D1466" s="48"/>
      <c r="E1466" s="48"/>
      <c r="F1466" s="48"/>
      <c r="G1466" s="48"/>
      <c r="H1466" s="48"/>
    </row>
    <row r="1467" ht="15.75">
      <c r="H1467" s="66" t="s">
        <v>222</v>
      </c>
    </row>
    <row r="1468" ht="15.75">
      <c r="H1468" s="66" t="s">
        <v>495</v>
      </c>
    </row>
    <row r="1469" ht="15.75">
      <c r="H1469" s="66"/>
    </row>
    <row r="1470" ht="15.75">
      <c r="H1470" s="139" t="s">
        <v>484</v>
      </c>
    </row>
    <row r="1471" ht="15.75">
      <c r="H1471" s="66" t="s">
        <v>644</v>
      </c>
    </row>
    <row r="1472" spans="2:8" ht="46.5" customHeight="1">
      <c r="B1472" s="12" t="s">
        <v>687</v>
      </c>
      <c r="H1472" s="66" t="s">
        <v>223</v>
      </c>
    </row>
    <row r="1474" ht="15.75" customHeight="1">
      <c r="A1474" s="85"/>
    </row>
    <row r="1475" spans="1:8" ht="15.75">
      <c r="A1475" s="974" t="s">
        <v>596</v>
      </c>
      <c r="B1475" s="974"/>
      <c r="C1475" s="974"/>
      <c r="D1475" s="974"/>
      <c r="E1475" s="974"/>
      <c r="F1475" s="974"/>
      <c r="G1475" s="974"/>
      <c r="H1475" s="974"/>
    </row>
    <row r="1476" spans="1:8" ht="84" customHeight="1">
      <c r="A1476" s="857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B1476" s="857"/>
      <c r="C1476" s="857"/>
      <c r="D1476" s="857"/>
      <c r="E1476" s="857"/>
      <c r="F1476" s="857"/>
      <c r="G1476" s="857"/>
      <c r="H1476" s="857"/>
    </row>
    <row r="1478" spans="1:8" ht="15.75">
      <c r="A1478" s="975" t="s">
        <v>645</v>
      </c>
      <c r="B1478" s="965"/>
      <c r="C1478" s="965"/>
      <c r="D1478" s="965"/>
      <c r="E1478" s="965"/>
      <c r="F1478" s="965"/>
      <c r="G1478" s="965"/>
      <c r="H1478" s="965"/>
    </row>
    <row r="1479" spans="1:8" ht="16.5" thickBot="1">
      <c r="A1479" s="86"/>
      <c r="B1479" s="54"/>
      <c r="C1479" s="179"/>
      <c r="D1479" s="179"/>
      <c r="E1479" s="149"/>
      <c r="F1479" s="149"/>
      <c r="G1479" s="149"/>
      <c r="H1479" s="149"/>
    </row>
    <row r="1480" spans="1:8" ht="15.75">
      <c r="A1480" s="976" t="s">
        <v>1</v>
      </c>
      <c r="B1480" s="860" t="s">
        <v>307</v>
      </c>
      <c r="C1480" s="860" t="s">
        <v>195</v>
      </c>
      <c r="D1480" s="860"/>
      <c r="E1480" s="860"/>
      <c r="F1480" s="860"/>
      <c r="G1480" s="978" t="s">
        <v>125</v>
      </c>
      <c r="H1480" s="980" t="s">
        <v>126</v>
      </c>
    </row>
    <row r="1481" spans="1:8" ht="15.75" customHeight="1">
      <c r="A1481" s="977"/>
      <c r="B1481" s="861"/>
      <c r="C1481" s="861"/>
      <c r="D1481" s="861"/>
      <c r="E1481" s="861"/>
      <c r="F1481" s="861"/>
      <c r="G1481" s="979"/>
      <c r="H1481" s="981"/>
    </row>
    <row r="1482" spans="1:8" ht="31.5">
      <c r="A1482" s="977"/>
      <c r="B1482" s="861"/>
      <c r="C1482" s="50" t="s">
        <v>127</v>
      </c>
      <c r="D1482" s="50" t="s">
        <v>128</v>
      </c>
      <c r="E1482" s="50" t="s">
        <v>127</v>
      </c>
      <c r="F1482" s="50" t="s">
        <v>128</v>
      </c>
      <c r="G1482" s="979"/>
      <c r="H1482" s="981"/>
    </row>
    <row r="1483" spans="1:8" ht="15.75">
      <c r="A1483" s="78">
        <v>1</v>
      </c>
      <c r="B1483" s="19">
        <v>2</v>
      </c>
      <c r="C1483" s="50">
        <v>3</v>
      </c>
      <c r="D1483" s="50">
        <v>4</v>
      </c>
      <c r="E1483" s="50"/>
      <c r="F1483" s="50"/>
      <c r="G1483" s="62">
        <v>5</v>
      </c>
      <c r="H1483" s="20">
        <v>6</v>
      </c>
    </row>
    <row r="1484" spans="1:8" ht="15.75">
      <c r="A1484" s="87"/>
      <c r="B1484" s="19"/>
      <c r="C1484" s="51"/>
      <c r="D1484" s="51"/>
      <c r="E1484" s="51"/>
      <c r="F1484" s="51"/>
      <c r="G1484" s="51"/>
      <c r="H1484" s="7"/>
    </row>
    <row r="1485" spans="1:8" ht="15.75">
      <c r="A1485" s="78">
        <v>1</v>
      </c>
      <c r="B1485" s="152" t="s">
        <v>138</v>
      </c>
      <c r="C1485" s="50" t="s">
        <v>320</v>
      </c>
      <c r="D1485" s="50" t="s">
        <v>320</v>
      </c>
      <c r="E1485" s="50"/>
      <c r="F1485" s="50"/>
      <c r="G1485" s="77"/>
      <c r="H1485" s="20"/>
    </row>
    <row r="1486" spans="1:8" ht="15.75">
      <c r="A1486" s="78" t="s">
        <v>325</v>
      </c>
      <c r="B1486" s="150" t="s">
        <v>139</v>
      </c>
      <c r="C1486" s="50" t="s">
        <v>320</v>
      </c>
      <c r="D1486" s="50" t="s">
        <v>320</v>
      </c>
      <c r="E1486" s="50"/>
      <c r="F1486" s="50"/>
      <c r="G1486" s="77">
        <v>0</v>
      </c>
      <c r="H1486" s="20"/>
    </row>
    <row r="1487" spans="1:8" ht="15.75">
      <c r="A1487" s="78" t="s">
        <v>326</v>
      </c>
      <c r="B1487" s="150" t="s">
        <v>140</v>
      </c>
      <c r="C1487" s="50" t="s">
        <v>320</v>
      </c>
      <c r="D1487" s="50" t="s">
        <v>320</v>
      </c>
      <c r="E1487" s="50"/>
      <c r="F1487" s="50"/>
      <c r="G1487" s="77">
        <v>0</v>
      </c>
      <c r="H1487" s="20"/>
    </row>
    <row r="1488" spans="1:8" ht="31.5">
      <c r="A1488" s="87" t="s">
        <v>327</v>
      </c>
      <c r="B1488" s="82" t="s">
        <v>313</v>
      </c>
      <c r="C1488" s="51" t="s">
        <v>688</v>
      </c>
      <c r="D1488" s="51" t="str">
        <f>C1488</f>
        <v>январь2021 г.</v>
      </c>
      <c r="E1488" s="51"/>
      <c r="F1488" s="51"/>
      <c r="G1488" s="77">
        <v>0</v>
      </c>
      <c r="H1488" s="7"/>
    </row>
    <row r="1489" spans="1:8" ht="63">
      <c r="A1489" s="87" t="s">
        <v>328</v>
      </c>
      <c r="B1489" s="150" t="s">
        <v>142</v>
      </c>
      <c r="C1489" s="51" t="s">
        <v>320</v>
      </c>
      <c r="D1489" s="51" t="s">
        <v>320</v>
      </c>
      <c r="E1489" s="51"/>
      <c r="F1489" s="51"/>
      <c r="G1489" s="77">
        <v>0</v>
      </c>
      <c r="H1489" s="7"/>
    </row>
    <row r="1490" spans="1:8" ht="31.5">
      <c r="A1490" s="87" t="s">
        <v>329</v>
      </c>
      <c r="B1490" s="82" t="s">
        <v>144</v>
      </c>
      <c r="C1490" s="51" t="s">
        <v>677</v>
      </c>
      <c r="D1490" s="51" t="str">
        <f>C1490</f>
        <v>апрель                          2021 г.</v>
      </c>
      <c r="E1490" s="51"/>
      <c r="F1490" s="51"/>
      <c r="G1490" s="77">
        <v>0</v>
      </c>
      <c r="H1490" s="7"/>
    </row>
    <row r="1491" spans="1:8" ht="31.5">
      <c r="A1491" s="87" t="s">
        <v>330</v>
      </c>
      <c r="B1491" s="82" t="s">
        <v>146</v>
      </c>
      <c r="C1491" s="51" t="s">
        <v>677</v>
      </c>
      <c r="D1491" s="51" t="str">
        <f>C1491</f>
        <v>апрель                          2021 г.</v>
      </c>
      <c r="E1491" s="51"/>
      <c r="F1491" s="51"/>
      <c r="G1491" s="77">
        <v>0</v>
      </c>
      <c r="H1491" s="7"/>
    </row>
    <row r="1492" spans="1:8" ht="15.75">
      <c r="A1492" s="87" t="s">
        <v>5</v>
      </c>
      <c r="B1492" s="152" t="s">
        <v>131</v>
      </c>
      <c r="C1492" s="51"/>
      <c r="D1492" s="51"/>
      <c r="E1492" s="51"/>
      <c r="F1492" s="51"/>
      <c r="G1492" s="77"/>
      <c r="H1492" s="7"/>
    </row>
    <row r="1493" spans="1:8" ht="15.75">
      <c r="A1493" s="87" t="s">
        <v>331</v>
      </c>
      <c r="B1493" s="82" t="s">
        <v>314</v>
      </c>
      <c r="C1493" s="51" t="s">
        <v>678</v>
      </c>
      <c r="D1493" s="51" t="str">
        <f>C1493</f>
        <v>май 2021 г.</v>
      </c>
      <c r="E1493" s="51"/>
      <c r="F1493" s="51"/>
      <c r="G1493" s="77">
        <v>0</v>
      </c>
      <c r="H1493" s="7"/>
    </row>
    <row r="1494" spans="1:8" ht="63">
      <c r="A1494" s="87" t="s">
        <v>332</v>
      </c>
      <c r="B1494" s="151" t="s">
        <v>148</v>
      </c>
      <c r="C1494" s="51" t="s">
        <v>320</v>
      </c>
      <c r="D1494" s="51" t="s">
        <v>320</v>
      </c>
      <c r="E1494" s="51"/>
      <c r="F1494" s="51"/>
      <c r="G1494" s="77">
        <v>0</v>
      </c>
      <c r="H1494" s="7"/>
    </row>
    <row r="1495" spans="1:8" ht="31.5">
      <c r="A1495" s="87" t="s">
        <v>333</v>
      </c>
      <c r="B1495" s="151" t="s">
        <v>149</v>
      </c>
      <c r="C1495" s="51" t="s">
        <v>320</v>
      </c>
      <c r="D1495" s="51" t="s">
        <v>320</v>
      </c>
      <c r="E1495" s="51"/>
      <c r="F1495" s="51"/>
      <c r="G1495" s="77">
        <v>0</v>
      </c>
      <c r="H1495" s="7"/>
    </row>
    <row r="1496" spans="1:8" ht="47.25">
      <c r="A1496" s="87" t="s">
        <v>60</v>
      </c>
      <c r="B1496" s="152" t="s">
        <v>150</v>
      </c>
      <c r="C1496" s="51"/>
      <c r="D1496" s="51"/>
      <c r="E1496" s="51"/>
      <c r="F1496" s="51"/>
      <c r="G1496" s="77"/>
      <c r="H1496" s="7"/>
    </row>
    <row r="1497" spans="1:8" ht="31.5">
      <c r="A1497" s="87" t="s">
        <v>334</v>
      </c>
      <c r="B1497" s="82" t="s">
        <v>315</v>
      </c>
      <c r="C1497" s="51" t="s">
        <v>679</v>
      </c>
      <c r="D1497" s="51" t="str">
        <f aca="true" t="shared" si="25" ref="D1497:D1506">C1497</f>
        <v>июнь 2021 г.</v>
      </c>
      <c r="E1497" s="51"/>
      <c r="F1497" s="51"/>
      <c r="G1497" s="77">
        <v>0</v>
      </c>
      <c r="H1497" s="7"/>
    </row>
    <row r="1498" spans="1:8" ht="15.75">
      <c r="A1498" s="87" t="s">
        <v>335</v>
      </c>
      <c r="B1498" s="82" t="s">
        <v>152</v>
      </c>
      <c r="C1498" s="51" t="s">
        <v>680</v>
      </c>
      <c r="D1498" s="51" t="str">
        <f t="shared" si="25"/>
        <v>июнь 2010 г.</v>
      </c>
      <c r="E1498" s="51"/>
      <c r="F1498" s="51"/>
      <c r="G1498" s="77">
        <v>0</v>
      </c>
      <c r="H1498" s="7"/>
    </row>
    <row r="1499" spans="1:8" ht="31.5">
      <c r="A1499" s="87" t="s">
        <v>336</v>
      </c>
      <c r="B1499" s="82" t="s">
        <v>153</v>
      </c>
      <c r="C1499" s="51" t="s">
        <v>681</v>
      </c>
      <c r="D1499" s="51" t="str">
        <f t="shared" si="25"/>
        <v>август                         2021 г.</v>
      </c>
      <c r="E1499" s="51"/>
      <c r="F1499" s="51"/>
      <c r="G1499" s="77">
        <v>0</v>
      </c>
      <c r="H1499" s="7"/>
    </row>
    <row r="1500" spans="1:8" ht="31.5">
      <c r="A1500" s="87" t="s">
        <v>337</v>
      </c>
      <c r="B1500" s="82" t="s">
        <v>155</v>
      </c>
      <c r="C1500" s="51" t="s">
        <v>682</v>
      </c>
      <c r="D1500" s="51" t="str">
        <f t="shared" si="25"/>
        <v>октябрь                             2021 г.</v>
      </c>
      <c r="E1500" s="51"/>
      <c r="F1500" s="51"/>
      <c r="G1500" s="77">
        <v>0</v>
      </c>
      <c r="H1500" s="7"/>
    </row>
    <row r="1501" spans="1:8" ht="31.5">
      <c r="A1501" s="87" t="s">
        <v>338</v>
      </c>
      <c r="B1501" s="82" t="s">
        <v>157</v>
      </c>
      <c r="C1501" s="51" t="s">
        <v>683</v>
      </c>
      <c r="D1501" s="51" t="str">
        <f t="shared" si="25"/>
        <v>ноябрь                 2021 г.</v>
      </c>
      <c r="E1501" s="51"/>
      <c r="F1501" s="51"/>
      <c r="G1501" s="77">
        <v>0</v>
      </c>
      <c r="H1501" s="7"/>
    </row>
    <row r="1502" spans="1:8" ht="31.5">
      <c r="A1502" s="87" t="s">
        <v>62</v>
      </c>
      <c r="B1502" s="152" t="s">
        <v>136</v>
      </c>
      <c r="C1502" s="51"/>
      <c r="D1502" s="51">
        <f t="shared" si="25"/>
        <v>0</v>
      </c>
      <c r="E1502" s="51"/>
      <c r="F1502" s="51"/>
      <c r="G1502" s="77"/>
      <c r="H1502" s="7"/>
    </row>
    <row r="1503" spans="1:8" ht="31.5">
      <c r="A1503" s="87" t="s">
        <v>339</v>
      </c>
      <c r="B1503" s="82" t="s">
        <v>137</v>
      </c>
      <c r="C1503" s="51" t="s">
        <v>683</v>
      </c>
      <c r="D1503" s="51" t="str">
        <f t="shared" si="25"/>
        <v>ноябрь                 2021 г.</v>
      </c>
      <c r="E1503" s="51"/>
      <c r="F1503" s="51"/>
      <c r="G1503" s="77">
        <v>0</v>
      </c>
      <c r="H1503" s="7"/>
    </row>
    <row r="1504" spans="1:8" ht="15.75" customHeight="1">
      <c r="A1504" s="87" t="s">
        <v>340</v>
      </c>
      <c r="B1504" s="151" t="s">
        <v>159</v>
      </c>
      <c r="C1504" s="51" t="s">
        <v>320</v>
      </c>
      <c r="D1504" s="51" t="str">
        <f t="shared" si="25"/>
        <v>-</v>
      </c>
      <c r="E1504" s="51"/>
      <c r="F1504" s="51"/>
      <c r="G1504" s="77">
        <v>0</v>
      </c>
      <c r="H1504" s="7"/>
    </row>
    <row r="1505" spans="1:8" ht="31.5">
      <c r="A1505" s="87" t="s">
        <v>341</v>
      </c>
      <c r="B1505" s="82" t="s">
        <v>316</v>
      </c>
      <c r="C1505" s="51" t="s">
        <v>684</v>
      </c>
      <c r="D1505" s="51" t="str">
        <f t="shared" si="25"/>
        <v>декабрь               2021г</v>
      </c>
      <c r="E1505" s="51"/>
      <c r="F1505" s="51"/>
      <c r="G1505" s="77">
        <v>0</v>
      </c>
      <c r="H1505" s="7"/>
    </row>
    <row r="1506" spans="1:8" ht="32.25" thickBot="1">
      <c r="A1506" s="88" t="s">
        <v>342</v>
      </c>
      <c r="B1506" s="90" t="s">
        <v>317</v>
      </c>
      <c r="C1506" s="52" t="s">
        <v>685</v>
      </c>
      <c r="D1506" s="52" t="str">
        <f t="shared" si="25"/>
        <v>декабрь               2021 г</v>
      </c>
      <c r="E1506" s="52"/>
      <c r="F1506" s="52"/>
      <c r="G1506" s="91">
        <v>0</v>
      </c>
      <c r="H1506" s="24"/>
    </row>
    <row r="1507" spans="1:8" ht="15.75">
      <c r="A1507" s="262"/>
      <c r="B1507" s="262"/>
      <c r="C1507" s="263"/>
      <c r="D1507" s="263"/>
      <c r="E1507" s="262"/>
      <c r="F1507" s="262"/>
      <c r="G1507" s="262"/>
      <c r="H1507" s="262"/>
    </row>
    <row r="1508" spans="1:8" ht="15.75">
      <c r="A1508" s="972" t="s">
        <v>308</v>
      </c>
      <c r="B1508" s="972"/>
      <c r="C1508" s="972"/>
      <c r="D1508" s="972"/>
      <c r="E1508" s="972"/>
      <c r="F1508" s="972"/>
      <c r="G1508" s="972"/>
      <c r="H1508" s="972"/>
    </row>
    <row r="1514" ht="15.75" customHeight="1"/>
    <row r="1524" ht="36.75" customHeight="1"/>
    <row r="1526" ht="15.75" customHeight="1"/>
    <row r="1528" ht="15.75" customHeight="1"/>
    <row r="1533" ht="15.75" customHeight="1"/>
    <row r="1556" ht="15.75" customHeight="1"/>
    <row r="1566" ht="15.75" customHeight="1"/>
    <row r="1576" ht="15.75" customHeight="1"/>
    <row r="1578" ht="15.75" customHeight="1"/>
    <row r="1580" ht="15.75" customHeight="1"/>
    <row r="1585" ht="15.75" customHeight="1"/>
    <row r="1608" ht="15.75" customHeight="1"/>
    <row r="1616" ht="15.75" customHeight="1"/>
    <row r="1626" ht="40.5" customHeight="1"/>
    <row r="1628" ht="15.75" customHeight="1"/>
    <row r="1630" ht="15.75" customHeight="1"/>
    <row r="1635" ht="15.75" customHeight="1"/>
    <row r="1658" ht="15.75" customHeight="1"/>
  </sheetData>
  <sheetProtection/>
  <mergeCells count="282">
    <mergeCell ref="A1508:H1508"/>
    <mergeCell ref="A1457:H1457"/>
    <mergeCell ref="A1465:H1465"/>
    <mergeCell ref="A1475:H1475"/>
    <mergeCell ref="A1476:H1476"/>
    <mergeCell ref="A1478:H1478"/>
    <mergeCell ref="A1480:A1482"/>
    <mergeCell ref="B1480:B1482"/>
    <mergeCell ref="C1480:F1481"/>
    <mergeCell ref="G1480:G1482"/>
    <mergeCell ref="H1480:H1482"/>
    <mergeCell ref="A1406:H1406"/>
    <mergeCell ref="A1414:H1414"/>
    <mergeCell ref="A1424:H1424"/>
    <mergeCell ref="A1425:H1425"/>
    <mergeCell ref="A1427:H1427"/>
    <mergeCell ref="A1429:A1431"/>
    <mergeCell ref="B1429:B1431"/>
    <mergeCell ref="C1429:F1430"/>
    <mergeCell ref="G1429:G1431"/>
    <mergeCell ref="H1429:H1431"/>
    <mergeCell ref="A1356:H1356"/>
    <mergeCell ref="A1363:H1363"/>
    <mergeCell ref="A1373:H1373"/>
    <mergeCell ref="A1374:H1374"/>
    <mergeCell ref="A1376:H1376"/>
    <mergeCell ref="A1378:A1380"/>
    <mergeCell ref="B1378:B1380"/>
    <mergeCell ref="C1378:F1379"/>
    <mergeCell ref="G1378:G1380"/>
    <mergeCell ref="H1378:H1380"/>
    <mergeCell ref="A1313:H1313"/>
    <mergeCell ref="A1323:H1323"/>
    <mergeCell ref="A1324:H1324"/>
    <mergeCell ref="A1326:H1326"/>
    <mergeCell ref="A1328:A1330"/>
    <mergeCell ref="B1328:B1330"/>
    <mergeCell ref="C1328:F1329"/>
    <mergeCell ref="G1328:G1330"/>
    <mergeCell ref="H1328:H1330"/>
    <mergeCell ref="A1276:A1278"/>
    <mergeCell ref="B1276:B1278"/>
    <mergeCell ref="C1276:F1277"/>
    <mergeCell ref="G1276:G1278"/>
    <mergeCell ref="H1276:H1278"/>
    <mergeCell ref="A1304:H1304"/>
    <mergeCell ref="A49:H49"/>
    <mergeCell ref="A792:H792"/>
    <mergeCell ref="A1261:H1261"/>
    <mergeCell ref="A1271:H1271"/>
    <mergeCell ref="A1272:H1272"/>
    <mergeCell ref="A1274:H1274"/>
    <mergeCell ref="A65:H65"/>
    <mergeCell ref="A66:H66"/>
    <mergeCell ref="A56:H56"/>
    <mergeCell ref="A823:H823"/>
    <mergeCell ref="A773:H773"/>
    <mergeCell ref="A781:H781"/>
    <mergeCell ref="A791:H791"/>
    <mergeCell ref="A793:H793"/>
    <mergeCell ref="A795:A797"/>
    <mergeCell ref="B795:B797"/>
    <mergeCell ref="C795:F796"/>
    <mergeCell ref="G795:G797"/>
    <mergeCell ref="H795:H797"/>
    <mergeCell ref="A721:H721"/>
    <mergeCell ref="A731:H731"/>
    <mergeCell ref="A741:H741"/>
    <mergeCell ref="A743:H743"/>
    <mergeCell ref="A745:A747"/>
    <mergeCell ref="B745:B747"/>
    <mergeCell ref="C745:F746"/>
    <mergeCell ref="G745:G747"/>
    <mergeCell ref="H745:H747"/>
    <mergeCell ref="A669:H669"/>
    <mergeCell ref="A679:H679"/>
    <mergeCell ref="A689:H689"/>
    <mergeCell ref="A691:H691"/>
    <mergeCell ref="A693:A695"/>
    <mergeCell ref="B693:B695"/>
    <mergeCell ref="C693:F694"/>
    <mergeCell ref="G693:G695"/>
    <mergeCell ref="H693:H695"/>
    <mergeCell ref="A627:H627"/>
    <mergeCell ref="A637:H637"/>
    <mergeCell ref="A639:H639"/>
    <mergeCell ref="A641:A643"/>
    <mergeCell ref="B641:B643"/>
    <mergeCell ref="C641:F642"/>
    <mergeCell ref="G641:G643"/>
    <mergeCell ref="H641:H643"/>
    <mergeCell ref="A616:H616"/>
    <mergeCell ref="A566:H566"/>
    <mergeCell ref="A574:H574"/>
    <mergeCell ref="A584:H584"/>
    <mergeCell ref="A586:H586"/>
    <mergeCell ref="A588:A590"/>
    <mergeCell ref="B588:B590"/>
    <mergeCell ref="C588:F589"/>
    <mergeCell ref="G588:G590"/>
    <mergeCell ref="H588:H590"/>
    <mergeCell ref="A516:H516"/>
    <mergeCell ref="A524:H524"/>
    <mergeCell ref="A534:H534"/>
    <mergeCell ref="A536:H536"/>
    <mergeCell ref="A538:A540"/>
    <mergeCell ref="B538:B540"/>
    <mergeCell ref="C538:F539"/>
    <mergeCell ref="G538:G540"/>
    <mergeCell ref="H538:H540"/>
    <mergeCell ref="A465:H465"/>
    <mergeCell ref="A474:H474"/>
    <mergeCell ref="A484:H484"/>
    <mergeCell ref="A486:H486"/>
    <mergeCell ref="A488:A490"/>
    <mergeCell ref="B488:B490"/>
    <mergeCell ref="C488:F489"/>
    <mergeCell ref="G488:G490"/>
    <mergeCell ref="H488:H490"/>
    <mergeCell ref="A423:H423"/>
    <mergeCell ref="A433:H433"/>
    <mergeCell ref="A435:H435"/>
    <mergeCell ref="A437:A439"/>
    <mergeCell ref="B437:B439"/>
    <mergeCell ref="C437:F438"/>
    <mergeCell ref="G437:G439"/>
    <mergeCell ref="H437:H439"/>
    <mergeCell ref="A376:H376"/>
    <mergeCell ref="A308:H308"/>
    <mergeCell ref="A334:H334"/>
    <mergeCell ref="A344:H344"/>
    <mergeCell ref="A346:H346"/>
    <mergeCell ref="A348:A350"/>
    <mergeCell ref="B348:B350"/>
    <mergeCell ref="C348:F349"/>
    <mergeCell ref="G348:G350"/>
    <mergeCell ref="H348:H350"/>
    <mergeCell ref="H212:H214"/>
    <mergeCell ref="A266:H266"/>
    <mergeCell ref="A276:H276"/>
    <mergeCell ref="A278:H278"/>
    <mergeCell ref="A280:A282"/>
    <mergeCell ref="B280:B282"/>
    <mergeCell ref="C280:F281"/>
    <mergeCell ref="G280:G282"/>
    <mergeCell ref="H280:H282"/>
    <mergeCell ref="H161:H163"/>
    <mergeCell ref="A189:H189"/>
    <mergeCell ref="A240:H240"/>
    <mergeCell ref="A198:H198"/>
    <mergeCell ref="A208:H208"/>
    <mergeCell ref="A210:H210"/>
    <mergeCell ref="A212:A214"/>
    <mergeCell ref="B212:B214"/>
    <mergeCell ref="C212:F213"/>
    <mergeCell ref="G212:G214"/>
    <mergeCell ref="IG527:IN527"/>
    <mergeCell ref="IO527:IV527"/>
    <mergeCell ref="A140:H140"/>
    <mergeCell ref="A147:H147"/>
    <mergeCell ref="A157:H157"/>
    <mergeCell ref="A159:H159"/>
    <mergeCell ref="GK527:GR527"/>
    <mergeCell ref="GS527:GZ527"/>
    <mergeCell ref="HA527:HH527"/>
    <mergeCell ref="HI527:HP527"/>
    <mergeCell ref="HY527:IF527"/>
    <mergeCell ref="EO527:EV527"/>
    <mergeCell ref="EW527:FD527"/>
    <mergeCell ref="FE527:FL527"/>
    <mergeCell ref="FM527:FT527"/>
    <mergeCell ref="FU527:GB527"/>
    <mergeCell ref="GC527:GJ527"/>
    <mergeCell ref="DA527:DH527"/>
    <mergeCell ref="DI527:DP527"/>
    <mergeCell ref="DQ527:DX527"/>
    <mergeCell ref="DY527:EF527"/>
    <mergeCell ref="EG527:EN527"/>
    <mergeCell ref="HQ527:HX527"/>
    <mergeCell ref="BE527:BL527"/>
    <mergeCell ref="BM527:BT527"/>
    <mergeCell ref="BU527:CB527"/>
    <mergeCell ref="CC527:CJ527"/>
    <mergeCell ref="CK527:CR527"/>
    <mergeCell ref="CS527:CZ527"/>
    <mergeCell ref="A91:H91"/>
    <mergeCell ref="Q527:X527"/>
    <mergeCell ref="Y527:AF527"/>
    <mergeCell ref="AG527:AN527"/>
    <mergeCell ref="AO527:AV527"/>
    <mergeCell ref="AW527:BD527"/>
    <mergeCell ref="A161:A163"/>
    <mergeCell ref="B161:B163"/>
    <mergeCell ref="C161:F162"/>
    <mergeCell ref="G161:G163"/>
    <mergeCell ref="A99:H99"/>
    <mergeCell ref="A109:H109"/>
    <mergeCell ref="A111:H111"/>
    <mergeCell ref="A113:A115"/>
    <mergeCell ref="B113:B115"/>
    <mergeCell ref="C113:F114"/>
    <mergeCell ref="G113:G115"/>
    <mergeCell ref="H113:H115"/>
    <mergeCell ref="G22:G24"/>
    <mergeCell ref="H22:H24"/>
    <mergeCell ref="A1:H1"/>
    <mergeCell ref="A20:H20"/>
    <mergeCell ref="A8:H8"/>
    <mergeCell ref="A18:H18"/>
    <mergeCell ref="A22:A24"/>
    <mergeCell ref="B22:B24"/>
    <mergeCell ref="C22:F23"/>
    <mergeCell ref="A841:H841"/>
    <mergeCell ref="A851:H851"/>
    <mergeCell ref="A854:H854"/>
    <mergeCell ref="A856:A858"/>
    <mergeCell ref="B856:B858"/>
    <mergeCell ref="C856:F857"/>
    <mergeCell ref="G856:G858"/>
    <mergeCell ref="H856:H858"/>
    <mergeCell ref="A884:H884"/>
    <mergeCell ref="A852:H852"/>
    <mergeCell ref="A903:H903"/>
    <mergeCell ref="A913:H913"/>
    <mergeCell ref="A914:H914"/>
    <mergeCell ref="A916:H916"/>
    <mergeCell ref="A918:A920"/>
    <mergeCell ref="B918:B920"/>
    <mergeCell ref="C918:F919"/>
    <mergeCell ref="G918:G920"/>
    <mergeCell ref="H918:H920"/>
    <mergeCell ref="A946:H946"/>
    <mergeCell ref="H1041:H1043"/>
    <mergeCell ref="A966:H966"/>
    <mergeCell ref="A976:H976"/>
    <mergeCell ref="A977:H977"/>
    <mergeCell ref="A979:H979"/>
    <mergeCell ref="A981:A983"/>
    <mergeCell ref="B981:B983"/>
    <mergeCell ref="C981:F982"/>
    <mergeCell ref="G981:G983"/>
    <mergeCell ref="H981:H983"/>
    <mergeCell ref="H1101:H1103"/>
    <mergeCell ref="A1009:H1009"/>
    <mergeCell ref="A1026:H1026"/>
    <mergeCell ref="A1036:H1036"/>
    <mergeCell ref="A1037:H1037"/>
    <mergeCell ref="A1039:H1039"/>
    <mergeCell ref="A1041:A1043"/>
    <mergeCell ref="B1041:B1043"/>
    <mergeCell ref="C1041:F1042"/>
    <mergeCell ref="G1041:G1043"/>
    <mergeCell ref="H1161:H1163"/>
    <mergeCell ref="A1069:H1069"/>
    <mergeCell ref="A1086:H1086"/>
    <mergeCell ref="A1096:H1096"/>
    <mergeCell ref="A1097:H1097"/>
    <mergeCell ref="A1099:H1099"/>
    <mergeCell ref="A1101:A1103"/>
    <mergeCell ref="B1101:B1103"/>
    <mergeCell ref="C1101:F1102"/>
    <mergeCell ref="G1101:G1103"/>
    <mergeCell ref="H1221:H1223"/>
    <mergeCell ref="A1129:H1129"/>
    <mergeCell ref="A1146:H1146"/>
    <mergeCell ref="A1156:H1156"/>
    <mergeCell ref="A1157:H1157"/>
    <mergeCell ref="A1159:H1159"/>
    <mergeCell ref="A1161:A1163"/>
    <mergeCell ref="B1161:B1163"/>
    <mergeCell ref="C1161:F1162"/>
    <mergeCell ref="G1161:G1163"/>
    <mergeCell ref="A1249:H1249"/>
    <mergeCell ref="A1189:H1189"/>
    <mergeCell ref="A1206:H1206"/>
    <mergeCell ref="A1216:H1216"/>
    <mergeCell ref="A1217:H1217"/>
    <mergeCell ref="A1219:H1219"/>
    <mergeCell ref="A1221:A1223"/>
    <mergeCell ref="B1221:B1223"/>
    <mergeCell ref="C1221:F1222"/>
    <mergeCell ref="G1221:G1223"/>
  </mergeCells>
  <printOptions/>
  <pageMargins left="0.7086614173228347" right="0.31496062992125984" top="0.7480314960629921" bottom="0.7480314960629921" header="0.31496062992125984" footer="0.31496062992125984"/>
  <pageSetup fitToHeight="8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69"/>
  <sheetViews>
    <sheetView view="pageBreakPreview" zoomScaleSheetLayoutView="100" zoomScalePageLayoutView="0" workbookViewId="0" topLeftCell="A401">
      <selection activeCell="A1047" sqref="A1047"/>
    </sheetView>
  </sheetViews>
  <sheetFormatPr defaultColWidth="9.00390625" defaultRowHeight="15.75"/>
  <cols>
    <col min="1" max="1" width="17.75390625" style="12" customWidth="1"/>
    <col min="2" max="2" width="44.125" style="12" customWidth="1"/>
    <col min="3" max="3" width="22.75390625" style="12" customWidth="1"/>
    <col min="4" max="4" width="9.00390625" style="12" customWidth="1"/>
    <col min="5" max="5" width="7.375" style="12" hidden="1" customWidth="1"/>
    <col min="6" max="6" width="52.75390625" style="12" hidden="1" customWidth="1"/>
    <col min="7" max="7" width="10.25390625" style="12" hidden="1" customWidth="1"/>
    <col min="8" max="8" width="7.625" style="12" customWidth="1"/>
    <col min="9" max="9" width="9.00390625" style="12" customWidth="1"/>
    <col min="10" max="16384" width="9.00390625" style="12" customWidth="1"/>
  </cols>
  <sheetData>
    <row r="1" spans="1:3" ht="15.75">
      <c r="A1" s="95"/>
      <c r="B1" s="155"/>
      <c r="C1" s="33"/>
    </row>
    <row r="4" ht="15.75">
      <c r="C4" s="66" t="s">
        <v>281</v>
      </c>
    </row>
    <row r="5" ht="15.75">
      <c r="C5" s="66" t="s">
        <v>221</v>
      </c>
    </row>
    <row r="6" ht="15.75">
      <c r="C6" s="66" t="s">
        <v>389</v>
      </c>
    </row>
    <row r="7" ht="15.75">
      <c r="C7" s="66"/>
    </row>
    <row r="8" ht="15.75">
      <c r="C8" s="66" t="s">
        <v>222</v>
      </c>
    </row>
    <row r="9" ht="15.75">
      <c r="C9" s="66" t="s">
        <v>492</v>
      </c>
    </row>
    <row r="10" ht="15.75">
      <c r="C10" s="66"/>
    </row>
    <row r="11" spans="2:3" ht="15.75">
      <c r="B11" s="139"/>
      <c r="C11" s="497" t="s">
        <v>484</v>
      </c>
    </row>
    <row r="12" ht="15.75" customHeight="1">
      <c r="C12" s="66" t="s">
        <v>689</v>
      </c>
    </row>
    <row r="13" ht="17.25" customHeight="1">
      <c r="C13" s="66" t="s">
        <v>223</v>
      </c>
    </row>
    <row r="14" ht="33" customHeight="1">
      <c r="C14" s="66"/>
    </row>
    <row r="15" spans="1:3" ht="15.75">
      <c r="A15" s="983" t="s">
        <v>496</v>
      </c>
      <c r="B15" s="983"/>
      <c r="C15" s="983"/>
    </row>
    <row r="17" spans="1:3" ht="56.25" customHeight="1" thickBot="1">
      <c r="A17" s="984" t="str">
        <f>'Формат ФСТ'!B15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B17" s="984"/>
      <c r="C17" s="984"/>
    </row>
    <row r="18" spans="1:3" ht="15.75">
      <c r="A18" s="171" t="s">
        <v>0</v>
      </c>
      <c r="B18" s="172" t="s">
        <v>129</v>
      </c>
      <c r="C18" s="173" t="s">
        <v>130</v>
      </c>
    </row>
    <row r="19" spans="1:3" ht="15.75">
      <c r="A19" s="153">
        <v>1</v>
      </c>
      <c r="B19" s="152" t="s">
        <v>138</v>
      </c>
      <c r="C19" s="174"/>
    </row>
    <row r="20" spans="1:3" ht="15.75">
      <c r="A20" s="153" t="s">
        <v>3</v>
      </c>
      <c r="B20" s="154" t="s">
        <v>139</v>
      </c>
      <c r="C20" s="5" t="s">
        <v>320</v>
      </c>
    </row>
    <row r="21" spans="1:3" ht="15.75">
      <c r="A21" s="153" t="s">
        <v>4</v>
      </c>
      <c r="B21" s="154" t="s">
        <v>140</v>
      </c>
      <c r="C21" s="5" t="s">
        <v>320</v>
      </c>
    </row>
    <row r="22" spans="1:3" ht="31.5">
      <c r="A22" s="153" t="s">
        <v>14</v>
      </c>
      <c r="B22" s="151" t="s">
        <v>141</v>
      </c>
      <c r="C22" s="5" t="s">
        <v>349</v>
      </c>
    </row>
    <row r="23" spans="1:3" ht="47.25">
      <c r="A23" s="153" t="s">
        <v>29</v>
      </c>
      <c r="B23" s="151" t="s">
        <v>142</v>
      </c>
      <c r="C23" s="5" t="s">
        <v>320</v>
      </c>
    </row>
    <row r="24" spans="1:3" ht="15.75">
      <c r="A24" s="153" t="s">
        <v>143</v>
      </c>
      <c r="B24" s="151" t="s">
        <v>144</v>
      </c>
      <c r="C24" s="5" t="s">
        <v>349</v>
      </c>
    </row>
    <row r="25" spans="1:3" ht="15.75">
      <c r="A25" s="153" t="s">
        <v>145</v>
      </c>
      <c r="B25" s="151" t="s">
        <v>146</v>
      </c>
      <c r="C25" s="5" t="s">
        <v>349</v>
      </c>
    </row>
    <row r="26" spans="1:3" ht="15.75">
      <c r="A26" s="153">
        <v>2</v>
      </c>
      <c r="B26" s="152" t="s">
        <v>131</v>
      </c>
      <c r="C26" s="174"/>
    </row>
    <row r="27" spans="1:3" ht="31.5">
      <c r="A27" s="153" t="s">
        <v>6</v>
      </c>
      <c r="B27" s="151" t="s">
        <v>147</v>
      </c>
      <c r="C27" s="5" t="s">
        <v>349</v>
      </c>
    </row>
    <row r="28" spans="1:3" ht="47.25">
      <c r="A28" s="153" t="s">
        <v>7</v>
      </c>
      <c r="B28" s="151" t="s">
        <v>148</v>
      </c>
      <c r="C28" s="5" t="s">
        <v>320</v>
      </c>
    </row>
    <row r="29" spans="1:3" ht="31.5">
      <c r="A29" s="153" t="s">
        <v>8</v>
      </c>
      <c r="B29" s="151" t="s">
        <v>149</v>
      </c>
      <c r="C29" s="5" t="s">
        <v>320</v>
      </c>
    </row>
    <row r="30" spans="1:3" ht="18" customHeight="1">
      <c r="A30" s="153">
        <v>3</v>
      </c>
      <c r="B30" s="152" t="s">
        <v>150</v>
      </c>
      <c r="C30" s="174"/>
    </row>
    <row r="31" spans="1:3" ht="31.5">
      <c r="A31" s="153" t="s">
        <v>132</v>
      </c>
      <c r="B31" s="151" t="s">
        <v>151</v>
      </c>
      <c r="C31" s="5" t="s">
        <v>349</v>
      </c>
    </row>
    <row r="32" spans="1:3" ht="15.75">
      <c r="A32" s="153" t="s">
        <v>133</v>
      </c>
      <c r="B32" s="151" t="s">
        <v>152</v>
      </c>
      <c r="C32" s="5" t="s">
        <v>349</v>
      </c>
    </row>
    <row r="33" spans="1:3" ht="15.75">
      <c r="A33" s="153" t="s">
        <v>134</v>
      </c>
      <c r="B33" s="151" t="s">
        <v>153</v>
      </c>
      <c r="C33" s="5" t="s">
        <v>349</v>
      </c>
    </row>
    <row r="34" spans="1:3" ht="15.75">
      <c r="A34" s="153" t="s">
        <v>154</v>
      </c>
      <c r="B34" s="151" t="s">
        <v>155</v>
      </c>
      <c r="C34" s="5" t="s">
        <v>349</v>
      </c>
    </row>
    <row r="35" spans="1:3" ht="15.75">
      <c r="A35" s="153" t="s">
        <v>156</v>
      </c>
      <c r="B35" s="151" t="s">
        <v>157</v>
      </c>
      <c r="C35" s="5" t="s">
        <v>349</v>
      </c>
    </row>
    <row r="36" spans="1:3" ht="15.75">
      <c r="A36" s="153">
        <v>4</v>
      </c>
      <c r="B36" s="152" t="s">
        <v>136</v>
      </c>
      <c r="C36" s="174"/>
    </row>
    <row r="37" spans="1:3" ht="15.75">
      <c r="A37" s="153" t="s">
        <v>10</v>
      </c>
      <c r="B37" s="151" t="s">
        <v>158</v>
      </c>
      <c r="C37" s="5" t="s">
        <v>349</v>
      </c>
    </row>
    <row r="38" spans="1:3" ht="47.25">
      <c r="A38" s="153" t="s">
        <v>11</v>
      </c>
      <c r="B38" s="151" t="s">
        <v>159</v>
      </c>
      <c r="C38" s="5"/>
    </row>
    <row r="39" spans="1:3" ht="31.5">
      <c r="A39" s="153" t="s">
        <v>12</v>
      </c>
      <c r="B39" s="151" t="s">
        <v>160</v>
      </c>
      <c r="C39" s="5" t="s">
        <v>349</v>
      </c>
    </row>
    <row r="40" spans="1:3" ht="32.25" thickBot="1">
      <c r="A40" s="156" t="s">
        <v>67</v>
      </c>
      <c r="B40" s="157" t="s">
        <v>161</v>
      </c>
      <c r="C40" s="37" t="s">
        <v>349</v>
      </c>
    </row>
    <row r="41" spans="1:3" ht="15.75">
      <c r="A41" s="790"/>
      <c r="B41" s="155"/>
      <c r="C41" s="791"/>
    </row>
    <row r="42" ht="15.75">
      <c r="C42" s="66" t="s">
        <v>281</v>
      </c>
    </row>
    <row r="43" ht="15.75">
      <c r="C43" s="66" t="s">
        <v>221</v>
      </c>
    </row>
    <row r="44" ht="15.75">
      <c r="C44" s="66" t="s">
        <v>389</v>
      </c>
    </row>
    <row r="45" ht="15.75">
      <c r="C45" s="66"/>
    </row>
    <row r="46" ht="15.75">
      <c r="C46" s="66" t="s">
        <v>222</v>
      </c>
    </row>
    <row r="47" ht="15.75">
      <c r="C47" s="66" t="s">
        <v>492</v>
      </c>
    </row>
    <row r="48" ht="15.75">
      <c r="C48" s="66"/>
    </row>
    <row r="49" spans="2:3" ht="15.75">
      <c r="B49" s="139"/>
      <c r="C49" s="497" t="s">
        <v>484</v>
      </c>
    </row>
    <row r="50" ht="15.75" customHeight="1">
      <c r="C50" s="66" t="s">
        <v>689</v>
      </c>
    </row>
    <row r="51" ht="17.25" customHeight="1">
      <c r="C51" s="66" t="s">
        <v>223</v>
      </c>
    </row>
    <row r="52" spans="1:3" ht="15.75">
      <c r="A52" s="790"/>
      <c r="B52" s="155"/>
      <c r="C52" s="791"/>
    </row>
    <row r="53" spans="1:3" ht="15.75">
      <c r="A53" s="983" t="s">
        <v>496</v>
      </c>
      <c r="B53" s="983"/>
      <c r="C53" s="983"/>
    </row>
    <row r="55" spans="1:3" ht="47.25" customHeight="1" thickBot="1">
      <c r="A55" s="984" t="str">
        <f>'Формат ФСТ'!B16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B55" s="984"/>
      <c r="C55" s="984"/>
    </row>
    <row r="56" spans="1:3" ht="15.75">
      <c r="A56" s="790"/>
      <c r="B56" s="155"/>
      <c r="C56" s="791"/>
    </row>
    <row r="57" spans="1:3" ht="15.75">
      <c r="A57" s="153">
        <v>1</v>
      </c>
      <c r="B57" s="152" t="s">
        <v>138</v>
      </c>
      <c r="C57" s="174"/>
    </row>
    <row r="58" spans="1:3" ht="15.75">
      <c r="A58" s="153" t="s">
        <v>3</v>
      </c>
      <c r="B58" s="154" t="s">
        <v>139</v>
      </c>
      <c r="C58" s="5" t="s">
        <v>320</v>
      </c>
    </row>
    <row r="59" spans="1:3" ht="15.75">
      <c r="A59" s="153" t="s">
        <v>4</v>
      </c>
      <c r="B59" s="154" t="s">
        <v>140</v>
      </c>
      <c r="C59" s="5" t="s">
        <v>320</v>
      </c>
    </row>
    <row r="60" spans="1:3" ht="31.5">
      <c r="A60" s="153" t="s">
        <v>14</v>
      </c>
      <c r="B60" s="151" t="s">
        <v>141</v>
      </c>
      <c r="C60" s="5" t="s">
        <v>349</v>
      </c>
    </row>
    <row r="61" spans="1:3" ht="47.25">
      <c r="A61" s="153" t="s">
        <v>29</v>
      </c>
      <c r="B61" s="151" t="s">
        <v>142</v>
      </c>
      <c r="C61" s="5" t="s">
        <v>320</v>
      </c>
    </row>
    <row r="62" spans="1:3" ht="15.75">
      <c r="A62" s="153" t="s">
        <v>143</v>
      </c>
      <c r="B62" s="151" t="s">
        <v>144</v>
      </c>
      <c r="C62" s="5" t="s">
        <v>349</v>
      </c>
    </row>
    <row r="63" spans="1:3" ht="15.75">
      <c r="A63" s="153" t="s">
        <v>145</v>
      </c>
      <c r="B63" s="151" t="s">
        <v>146</v>
      </c>
      <c r="C63" s="5" t="s">
        <v>349</v>
      </c>
    </row>
    <row r="64" spans="1:3" ht="15.75">
      <c r="A64" s="153">
        <v>2</v>
      </c>
      <c r="B64" s="152" t="s">
        <v>131</v>
      </c>
      <c r="C64" s="174"/>
    </row>
    <row r="65" spans="1:3" ht="31.5">
      <c r="A65" s="153" t="s">
        <v>6</v>
      </c>
      <c r="B65" s="151" t="s">
        <v>147</v>
      </c>
      <c r="C65" s="5" t="s">
        <v>349</v>
      </c>
    </row>
    <row r="66" spans="1:3" ht="47.25">
      <c r="A66" s="153" t="s">
        <v>7</v>
      </c>
      <c r="B66" s="151" t="s">
        <v>148</v>
      </c>
      <c r="C66" s="5" t="s">
        <v>320</v>
      </c>
    </row>
    <row r="67" spans="1:3" ht="31.5">
      <c r="A67" s="153" t="s">
        <v>8</v>
      </c>
      <c r="B67" s="151" t="s">
        <v>149</v>
      </c>
      <c r="C67" s="5" t="s">
        <v>320</v>
      </c>
    </row>
    <row r="68" spans="1:3" ht="17.25" customHeight="1">
      <c r="A68" s="153">
        <v>3</v>
      </c>
      <c r="B68" s="152" t="s">
        <v>150</v>
      </c>
      <c r="C68" s="174"/>
    </row>
    <row r="69" spans="1:3" ht="31.5">
      <c r="A69" s="153" t="s">
        <v>132</v>
      </c>
      <c r="B69" s="151" t="s">
        <v>151</v>
      </c>
      <c r="C69" s="5" t="s">
        <v>349</v>
      </c>
    </row>
    <row r="70" spans="1:3" ht="15.75">
      <c r="A70" s="153" t="s">
        <v>133</v>
      </c>
      <c r="B70" s="151" t="s">
        <v>152</v>
      </c>
      <c r="C70" s="5" t="s">
        <v>349</v>
      </c>
    </row>
    <row r="71" spans="1:3" ht="15.75">
      <c r="A71" s="153" t="s">
        <v>134</v>
      </c>
      <c r="B71" s="151" t="s">
        <v>153</v>
      </c>
      <c r="C71" s="5" t="s">
        <v>349</v>
      </c>
    </row>
    <row r="72" spans="1:3" ht="15.75">
      <c r="A72" s="153" t="s">
        <v>154</v>
      </c>
      <c r="B72" s="151" t="s">
        <v>155</v>
      </c>
      <c r="C72" s="5" t="s">
        <v>349</v>
      </c>
    </row>
    <row r="73" spans="1:3" ht="15.75">
      <c r="A73" s="153" t="s">
        <v>156</v>
      </c>
      <c r="B73" s="151" t="s">
        <v>157</v>
      </c>
      <c r="C73" s="5" t="s">
        <v>349</v>
      </c>
    </row>
    <row r="74" spans="1:3" ht="15.75">
      <c r="A74" s="153">
        <v>4</v>
      </c>
      <c r="B74" s="152" t="s">
        <v>136</v>
      </c>
      <c r="C74" s="174"/>
    </row>
    <row r="75" spans="1:3" ht="15.75">
      <c r="A75" s="153" t="s">
        <v>10</v>
      </c>
      <c r="B75" s="151" t="s">
        <v>158</v>
      </c>
      <c r="C75" s="5" t="s">
        <v>349</v>
      </c>
    </row>
    <row r="76" spans="1:3" ht="47.25">
      <c r="A76" s="153" t="s">
        <v>11</v>
      </c>
      <c r="B76" s="151" t="s">
        <v>159</v>
      </c>
      <c r="C76" s="5"/>
    </row>
    <row r="77" spans="1:3" ht="18" customHeight="1">
      <c r="A77" s="153" t="s">
        <v>12</v>
      </c>
      <c r="B77" s="151" t="s">
        <v>160</v>
      </c>
      <c r="C77" s="5" t="s">
        <v>349</v>
      </c>
    </row>
    <row r="78" spans="1:3" ht="18" customHeight="1" thickBot="1">
      <c r="A78" s="156" t="s">
        <v>67</v>
      </c>
      <c r="B78" s="157" t="s">
        <v>161</v>
      </c>
      <c r="C78" s="37" t="s">
        <v>349</v>
      </c>
    </row>
    <row r="81" ht="15.75">
      <c r="C81" s="66" t="s">
        <v>281</v>
      </c>
    </row>
    <row r="82" ht="15.75">
      <c r="C82" s="66" t="s">
        <v>221</v>
      </c>
    </row>
    <row r="83" ht="15.75">
      <c r="C83" s="66" t="s">
        <v>389</v>
      </c>
    </row>
    <row r="84" ht="15.75">
      <c r="C84" s="66"/>
    </row>
    <row r="85" ht="15.75">
      <c r="C85" s="66" t="s">
        <v>222</v>
      </c>
    </row>
    <row r="86" ht="15.75">
      <c r="C86" s="66" t="s">
        <v>492</v>
      </c>
    </row>
    <row r="87" ht="15.75">
      <c r="C87" s="66"/>
    </row>
    <row r="88" spans="2:3" ht="15.75">
      <c r="B88" s="139"/>
      <c r="C88" s="497" t="s">
        <v>484</v>
      </c>
    </row>
    <row r="89" ht="15.75">
      <c r="C89" s="66" t="s">
        <v>689</v>
      </c>
    </row>
    <row r="90" ht="15.75">
      <c r="C90" s="66" t="s">
        <v>223</v>
      </c>
    </row>
    <row r="91" ht="15.75">
      <c r="C91" s="66"/>
    </row>
    <row r="92" spans="1:3" ht="15.75">
      <c r="A92" s="983" t="s">
        <v>496</v>
      </c>
      <c r="B92" s="983"/>
      <c r="C92" s="983"/>
    </row>
    <row r="94" spans="1:3" ht="84.75" customHeight="1" thickBot="1">
      <c r="A94" s="984" t="str">
        <f>'Формат ФСТ'!B17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B94" s="984"/>
      <c r="C94" s="984"/>
    </row>
    <row r="95" spans="1:3" ht="15.75">
      <c r="A95" s="171" t="s">
        <v>0</v>
      </c>
      <c r="B95" s="172" t="s">
        <v>129</v>
      </c>
      <c r="C95" s="173" t="s">
        <v>130</v>
      </c>
    </row>
    <row r="96" spans="1:3" ht="15.75" customHeight="1">
      <c r="A96" s="153">
        <v>1</v>
      </c>
      <c r="B96" s="152" t="s">
        <v>138</v>
      </c>
      <c r="C96" s="174"/>
    </row>
    <row r="97" spans="1:3" ht="15.75">
      <c r="A97" s="153" t="s">
        <v>3</v>
      </c>
      <c r="B97" s="154" t="s">
        <v>139</v>
      </c>
      <c r="C97" s="5" t="s">
        <v>320</v>
      </c>
    </row>
    <row r="98" spans="1:3" ht="30" customHeight="1">
      <c r="A98" s="153" t="s">
        <v>4</v>
      </c>
      <c r="B98" s="154" t="s">
        <v>140</v>
      </c>
      <c r="C98" s="5" t="s">
        <v>320</v>
      </c>
    </row>
    <row r="99" spans="1:3" ht="31.5">
      <c r="A99" s="153" t="s">
        <v>14</v>
      </c>
      <c r="B99" s="151" t="s">
        <v>141</v>
      </c>
      <c r="C99" s="5" t="s">
        <v>349</v>
      </c>
    </row>
    <row r="100" spans="1:3" ht="47.25">
      <c r="A100" s="153" t="s">
        <v>29</v>
      </c>
      <c r="B100" s="151" t="s">
        <v>142</v>
      </c>
      <c r="C100" s="5" t="s">
        <v>320</v>
      </c>
    </row>
    <row r="101" spans="1:3" ht="15.75">
      <c r="A101" s="153" t="s">
        <v>143</v>
      </c>
      <c r="B101" s="151" t="s">
        <v>144</v>
      </c>
      <c r="C101" s="5" t="s">
        <v>349</v>
      </c>
    </row>
    <row r="102" spans="1:3" ht="15.75">
      <c r="A102" s="153" t="s">
        <v>145</v>
      </c>
      <c r="B102" s="151" t="s">
        <v>146</v>
      </c>
      <c r="C102" s="5" t="s">
        <v>349</v>
      </c>
    </row>
    <row r="103" spans="1:3" ht="15.75">
      <c r="A103" s="153">
        <v>2</v>
      </c>
      <c r="B103" s="152" t="s">
        <v>131</v>
      </c>
      <c r="C103" s="174"/>
    </row>
    <row r="104" spans="1:3" ht="31.5">
      <c r="A104" s="153" t="s">
        <v>6</v>
      </c>
      <c r="B104" s="151" t="s">
        <v>147</v>
      </c>
      <c r="C104" s="5" t="s">
        <v>349</v>
      </c>
    </row>
    <row r="105" spans="1:3" ht="47.25">
      <c r="A105" s="153" t="s">
        <v>7</v>
      </c>
      <c r="B105" s="151" t="s">
        <v>148</v>
      </c>
      <c r="C105" s="5" t="s">
        <v>320</v>
      </c>
    </row>
    <row r="106" spans="1:3" ht="31.5">
      <c r="A106" s="153" t="s">
        <v>8</v>
      </c>
      <c r="B106" s="151" t="s">
        <v>149</v>
      </c>
      <c r="C106" s="5" t="s">
        <v>320</v>
      </c>
    </row>
    <row r="107" spans="1:3" ht="31.5">
      <c r="A107" s="153">
        <v>3</v>
      </c>
      <c r="B107" s="152" t="s">
        <v>150</v>
      </c>
      <c r="C107" s="174"/>
    </row>
    <row r="108" spans="1:3" ht="31.5">
      <c r="A108" s="153" t="s">
        <v>132</v>
      </c>
      <c r="B108" s="151" t="s">
        <v>151</v>
      </c>
      <c r="C108" s="5" t="s">
        <v>349</v>
      </c>
    </row>
    <row r="109" spans="1:3" ht="15.75">
      <c r="A109" s="153" t="s">
        <v>133</v>
      </c>
      <c r="B109" s="151" t="s">
        <v>152</v>
      </c>
      <c r="C109" s="5" t="s">
        <v>349</v>
      </c>
    </row>
    <row r="110" spans="1:3" ht="15.75">
      <c r="A110" s="153" t="s">
        <v>134</v>
      </c>
      <c r="B110" s="151" t="s">
        <v>153</v>
      </c>
      <c r="C110" s="5" t="s">
        <v>349</v>
      </c>
    </row>
    <row r="111" spans="1:3" ht="15.75">
      <c r="A111" s="153" t="s">
        <v>154</v>
      </c>
      <c r="B111" s="151" t="s">
        <v>155</v>
      </c>
      <c r="C111" s="5" t="s">
        <v>349</v>
      </c>
    </row>
    <row r="112" spans="1:3" ht="15.75">
      <c r="A112" s="153" t="s">
        <v>156</v>
      </c>
      <c r="B112" s="151" t="s">
        <v>157</v>
      </c>
      <c r="C112" s="5" t="s">
        <v>349</v>
      </c>
    </row>
    <row r="113" spans="1:3" ht="15.75">
      <c r="A113" s="153">
        <v>4</v>
      </c>
      <c r="B113" s="152" t="s">
        <v>136</v>
      </c>
      <c r="C113" s="174"/>
    </row>
    <row r="114" spans="1:3" ht="15.75">
      <c r="A114" s="153" t="s">
        <v>10</v>
      </c>
      <c r="B114" s="151" t="s">
        <v>158</v>
      </c>
      <c r="C114" s="5" t="s">
        <v>349</v>
      </c>
    </row>
    <row r="115" spans="1:3" ht="47.25">
      <c r="A115" s="153" t="s">
        <v>11</v>
      </c>
      <c r="B115" s="151" t="s">
        <v>159</v>
      </c>
      <c r="C115" s="5"/>
    </row>
    <row r="116" spans="1:3" ht="31.5">
      <c r="A116" s="153" t="s">
        <v>12</v>
      </c>
      <c r="B116" s="151" t="s">
        <v>160</v>
      </c>
      <c r="C116" s="5" t="s">
        <v>349</v>
      </c>
    </row>
    <row r="117" spans="1:3" ht="32.25" thickBot="1">
      <c r="A117" s="156" t="s">
        <v>67</v>
      </c>
      <c r="B117" s="157" t="s">
        <v>161</v>
      </c>
      <c r="C117" s="37" t="s">
        <v>349</v>
      </c>
    </row>
    <row r="118" ht="15.75">
      <c r="C118" s="66" t="s">
        <v>281</v>
      </c>
    </row>
    <row r="119" ht="15.75">
      <c r="C119" s="66" t="s">
        <v>221</v>
      </c>
    </row>
    <row r="120" ht="15.75">
      <c r="C120" s="66" t="s">
        <v>389</v>
      </c>
    </row>
    <row r="121" ht="15.75">
      <c r="C121" s="66"/>
    </row>
    <row r="122" ht="15.75">
      <c r="C122" s="66" t="s">
        <v>222</v>
      </c>
    </row>
    <row r="123" ht="15.75">
      <c r="C123" s="66" t="s">
        <v>492</v>
      </c>
    </row>
    <row r="124" ht="15.75">
      <c r="C124" s="66"/>
    </row>
    <row r="125" spans="2:3" ht="15.75">
      <c r="B125" s="139"/>
      <c r="C125" s="497" t="s">
        <v>484</v>
      </c>
    </row>
    <row r="126" ht="15.75">
      <c r="C126" s="66" t="s">
        <v>689</v>
      </c>
    </row>
    <row r="127" ht="15.75">
      <c r="C127" s="66" t="s">
        <v>223</v>
      </c>
    </row>
    <row r="128" ht="15.75">
      <c r="C128" s="66"/>
    </row>
    <row r="129" spans="1:3" ht="15.75">
      <c r="A129" s="983" t="s">
        <v>496</v>
      </c>
      <c r="B129" s="983"/>
      <c r="C129" s="983"/>
    </row>
    <row r="131" spans="1:3" ht="69" customHeight="1" thickBot="1">
      <c r="A131" s="984" t="str">
        <f>'Формат ФСТ'!B18</f>
        <v>Замена оборудования РУ-6кВ РТП-1526, по адресу: г. Короолев, ул. Сакко и Ванцетти, д. 11 Е</v>
      </c>
      <c r="B131" s="984"/>
      <c r="C131" s="984"/>
    </row>
    <row r="132" spans="1:3" ht="15.75">
      <c r="A132" s="171" t="s">
        <v>0</v>
      </c>
      <c r="B132" s="172" t="s">
        <v>129</v>
      </c>
      <c r="C132" s="173" t="s">
        <v>130</v>
      </c>
    </row>
    <row r="133" spans="1:3" ht="15.75">
      <c r="A133" s="153">
        <v>1</v>
      </c>
      <c r="B133" s="152" t="s">
        <v>138</v>
      </c>
      <c r="C133" s="174"/>
    </row>
    <row r="134" spans="1:3" ht="15.75">
      <c r="A134" s="153" t="s">
        <v>3</v>
      </c>
      <c r="B134" s="154" t="s">
        <v>139</v>
      </c>
      <c r="C134" s="5" t="s">
        <v>320</v>
      </c>
    </row>
    <row r="135" spans="1:3" ht="15.75">
      <c r="A135" s="153" t="s">
        <v>4</v>
      </c>
      <c r="B135" s="154" t="s">
        <v>140</v>
      </c>
      <c r="C135" s="5" t="s">
        <v>320</v>
      </c>
    </row>
    <row r="136" spans="1:3" ht="31.5">
      <c r="A136" s="153" t="s">
        <v>14</v>
      </c>
      <c r="B136" s="151" t="s">
        <v>141</v>
      </c>
      <c r="C136" s="5" t="s">
        <v>349</v>
      </c>
    </row>
    <row r="137" spans="1:3" ht="47.25">
      <c r="A137" s="153" t="s">
        <v>29</v>
      </c>
      <c r="B137" s="151" t="s">
        <v>142</v>
      </c>
      <c r="C137" s="5" t="s">
        <v>320</v>
      </c>
    </row>
    <row r="138" spans="1:3" ht="15.75">
      <c r="A138" s="153" t="s">
        <v>143</v>
      </c>
      <c r="B138" s="151" t="s">
        <v>144</v>
      </c>
      <c r="C138" s="5" t="s">
        <v>349</v>
      </c>
    </row>
    <row r="139" spans="1:3" ht="15.75">
      <c r="A139" s="153" t="s">
        <v>145</v>
      </c>
      <c r="B139" s="151" t="s">
        <v>146</v>
      </c>
      <c r="C139" s="5" t="s">
        <v>349</v>
      </c>
    </row>
    <row r="140" spans="1:3" ht="15.75">
      <c r="A140" s="153">
        <v>2</v>
      </c>
      <c r="B140" s="152" t="s">
        <v>131</v>
      </c>
      <c r="C140" s="174"/>
    </row>
    <row r="141" spans="1:3" ht="31.5">
      <c r="A141" s="153" t="s">
        <v>6</v>
      </c>
      <c r="B141" s="151" t="s">
        <v>147</v>
      </c>
      <c r="C141" s="5" t="s">
        <v>349</v>
      </c>
    </row>
    <row r="142" spans="1:3" ht="47.25">
      <c r="A142" s="153" t="s">
        <v>7</v>
      </c>
      <c r="B142" s="151" t="s">
        <v>148</v>
      </c>
      <c r="C142" s="5" t="s">
        <v>320</v>
      </c>
    </row>
    <row r="143" spans="1:3" ht="31.5">
      <c r="A143" s="153" t="s">
        <v>8</v>
      </c>
      <c r="B143" s="151" t="s">
        <v>149</v>
      </c>
      <c r="C143" s="5" t="s">
        <v>320</v>
      </c>
    </row>
    <row r="144" spans="1:3" ht="31.5">
      <c r="A144" s="153">
        <v>3</v>
      </c>
      <c r="B144" s="152" t="s">
        <v>150</v>
      </c>
      <c r="C144" s="174"/>
    </row>
    <row r="145" spans="1:3" ht="31.5">
      <c r="A145" s="153" t="s">
        <v>132</v>
      </c>
      <c r="B145" s="151" t="s">
        <v>151</v>
      </c>
      <c r="C145" s="5" t="s">
        <v>349</v>
      </c>
    </row>
    <row r="146" spans="1:3" ht="15.75">
      <c r="A146" s="153" t="s">
        <v>133</v>
      </c>
      <c r="B146" s="151" t="s">
        <v>152</v>
      </c>
      <c r="C146" s="5" t="s">
        <v>349</v>
      </c>
    </row>
    <row r="147" spans="1:3" ht="36" customHeight="1">
      <c r="A147" s="153" t="s">
        <v>134</v>
      </c>
      <c r="B147" s="151" t="s">
        <v>153</v>
      </c>
      <c r="C147" s="5" t="s">
        <v>349</v>
      </c>
    </row>
    <row r="148" spans="1:3" ht="16.5" customHeight="1">
      <c r="A148" s="153" t="s">
        <v>154</v>
      </c>
      <c r="B148" s="151" t="s">
        <v>155</v>
      </c>
      <c r="C148" s="5" t="s">
        <v>349</v>
      </c>
    </row>
    <row r="149" spans="1:3" ht="15.75">
      <c r="A149" s="153" t="s">
        <v>156</v>
      </c>
      <c r="B149" s="151" t="s">
        <v>157</v>
      </c>
      <c r="C149" s="5" t="s">
        <v>349</v>
      </c>
    </row>
    <row r="150" spans="1:3" ht="15.75">
      <c r="A150" s="153">
        <v>4</v>
      </c>
      <c r="B150" s="152" t="s">
        <v>136</v>
      </c>
      <c r="C150" s="174"/>
    </row>
    <row r="151" spans="1:3" ht="15.75">
      <c r="A151" s="153" t="s">
        <v>10</v>
      </c>
      <c r="B151" s="151" t="s">
        <v>158</v>
      </c>
      <c r="C151" s="5" t="s">
        <v>349</v>
      </c>
    </row>
    <row r="152" spans="1:3" ht="47.25">
      <c r="A152" s="153" t="s">
        <v>11</v>
      </c>
      <c r="B152" s="151" t="s">
        <v>159</v>
      </c>
      <c r="C152" s="5"/>
    </row>
    <row r="153" spans="1:3" ht="31.5">
      <c r="A153" s="153" t="s">
        <v>12</v>
      </c>
      <c r="B153" s="151" t="s">
        <v>160</v>
      </c>
      <c r="C153" s="5" t="s">
        <v>349</v>
      </c>
    </row>
    <row r="154" spans="1:3" ht="32.25" thickBot="1">
      <c r="A154" s="156" t="s">
        <v>67</v>
      </c>
      <c r="B154" s="157" t="s">
        <v>161</v>
      </c>
      <c r="C154" s="37" t="s">
        <v>349</v>
      </c>
    </row>
    <row r="155" ht="15.75">
      <c r="C155" s="66" t="s">
        <v>281</v>
      </c>
    </row>
    <row r="156" ht="15.75">
      <c r="C156" s="66" t="s">
        <v>221</v>
      </c>
    </row>
    <row r="157" ht="15.75">
      <c r="C157" s="66" t="s">
        <v>389</v>
      </c>
    </row>
    <row r="158" ht="15.75">
      <c r="C158" s="66"/>
    </row>
    <row r="159" ht="15.75">
      <c r="C159" s="66" t="s">
        <v>222</v>
      </c>
    </row>
    <row r="160" ht="15.75">
      <c r="C160" s="66" t="s">
        <v>492</v>
      </c>
    </row>
    <row r="161" ht="15.75">
      <c r="C161" s="66"/>
    </row>
    <row r="162" spans="2:3" ht="15.75">
      <c r="B162" s="139"/>
      <c r="C162" s="497" t="s">
        <v>484</v>
      </c>
    </row>
    <row r="163" ht="15.75">
      <c r="C163" s="66" t="s">
        <v>689</v>
      </c>
    </row>
    <row r="164" ht="15.75">
      <c r="C164" s="66" t="s">
        <v>223</v>
      </c>
    </row>
    <row r="165" ht="15.75">
      <c r="C165" s="66"/>
    </row>
    <row r="166" spans="1:3" ht="15.75">
      <c r="A166" s="983" t="s">
        <v>496</v>
      </c>
      <c r="B166" s="983"/>
      <c r="C166" s="983"/>
    </row>
    <row r="168" spans="1:3" ht="43.5" customHeight="1" thickBot="1">
      <c r="A168" s="984" t="str">
        <f>'Формат ФСТ'!B19</f>
        <v>Реконструкция кабельной линии 10 кВ РП-1536 ТП-315, по адресу: г. Короолев, ул. Калининградская</v>
      </c>
      <c r="B168" s="984"/>
      <c r="C168" s="984"/>
    </row>
    <row r="169" spans="1:3" ht="27" customHeight="1">
      <c r="A169" s="171" t="s">
        <v>0</v>
      </c>
      <c r="B169" s="172" t="s">
        <v>129</v>
      </c>
      <c r="C169" s="173" t="s">
        <v>130</v>
      </c>
    </row>
    <row r="170" spans="1:3" ht="15.75">
      <c r="A170" s="153">
        <v>1</v>
      </c>
      <c r="B170" s="152" t="s">
        <v>138</v>
      </c>
      <c r="C170" s="174"/>
    </row>
    <row r="171" spans="1:3" ht="15.75">
      <c r="A171" s="153" t="s">
        <v>3</v>
      </c>
      <c r="B171" s="154" t="s">
        <v>139</v>
      </c>
      <c r="C171" s="5" t="s">
        <v>320</v>
      </c>
    </row>
    <row r="172" spans="1:3" ht="15.75">
      <c r="A172" s="153" t="s">
        <v>4</v>
      </c>
      <c r="B172" s="154" t="s">
        <v>140</v>
      </c>
      <c r="C172" s="5" t="s">
        <v>320</v>
      </c>
    </row>
    <row r="173" spans="1:3" ht="31.5">
      <c r="A173" s="153" t="s">
        <v>14</v>
      </c>
      <c r="B173" s="151" t="s">
        <v>141</v>
      </c>
      <c r="C173" s="5" t="s">
        <v>349</v>
      </c>
    </row>
    <row r="174" spans="1:3" ht="47.25">
      <c r="A174" s="153" t="s">
        <v>29</v>
      </c>
      <c r="B174" s="151" t="s">
        <v>142</v>
      </c>
      <c r="C174" s="5" t="s">
        <v>320</v>
      </c>
    </row>
    <row r="175" spans="1:3" ht="15.75">
      <c r="A175" s="153" t="s">
        <v>143</v>
      </c>
      <c r="B175" s="151" t="s">
        <v>144</v>
      </c>
      <c r="C175" s="5" t="s">
        <v>349</v>
      </c>
    </row>
    <row r="176" spans="1:3" ht="15.75">
      <c r="A176" s="153" t="s">
        <v>145</v>
      </c>
      <c r="B176" s="151" t="s">
        <v>146</v>
      </c>
      <c r="C176" s="5" t="s">
        <v>349</v>
      </c>
    </row>
    <row r="177" spans="1:3" ht="15.75">
      <c r="A177" s="153">
        <v>2</v>
      </c>
      <c r="B177" s="152" t="s">
        <v>131</v>
      </c>
      <c r="C177" s="174"/>
    </row>
    <row r="178" spans="1:3" ht="31.5">
      <c r="A178" s="153" t="s">
        <v>6</v>
      </c>
      <c r="B178" s="151" t="s">
        <v>147</v>
      </c>
      <c r="C178" s="5" t="s">
        <v>349</v>
      </c>
    </row>
    <row r="179" spans="1:3" ht="47.25">
      <c r="A179" s="153" t="s">
        <v>7</v>
      </c>
      <c r="B179" s="151" t="s">
        <v>148</v>
      </c>
      <c r="C179" s="5" t="s">
        <v>320</v>
      </c>
    </row>
    <row r="180" spans="1:3" ht="31.5">
      <c r="A180" s="153" t="s">
        <v>8</v>
      </c>
      <c r="B180" s="151" t="s">
        <v>149</v>
      </c>
      <c r="C180" s="5" t="s">
        <v>320</v>
      </c>
    </row>
    <row r="181" spans="1:3" ht="31.5">
      <c r="A181" s="153">
        <v>3</v>
      </c>
      <c r="B181" s="152" t="s">
        <v>150</v>
      </c>
      <c r="C181" s="174"/>
    </row>
    <row r="182" spans="1:3" ht="31.5">
      <c r="A182" s="153" t="s">
        <v>132</v>
      </c>
      <c r="B182" s="151" t="s">
        <v>151</v>
      </c>
      <c r="C182" s="5" t="s">
        <v>349</v>
      </c>
    </row>
    <row r="183" spans="1:3" ht="15.75">
      <c r="A183" s="153" t="s">
        <v>133</v>
      </c>
      <c r="B183" s="151" t="s">
        <v>152</v>
      </c>
      <c r="C183" s="5" t="s">
        <v>349</v>
      </c>
    </row>
    <row r="184" spans="1:3" ht="15.75">
      <c r="A184" s="153" t="s">
        <v>134</v>
      </c>
      <c r="B184" s="151" t="s">
        <v>153</v>
      </c>
      <c r="C184" s="5" t="s">
        <v>349</v>
      </c>
    </row>
    <row r="185" spans="1:3" ht="15.75">
      <c r="A185" s="153" t="s">
        <v>154</v>
      </c>
      <c r="B185" s="151" t="s">
        <v>155</v>
      </c>
      <c r="C185" s="5" t="s">
        <v>349</v>
      </c>
    </row>
    <row r="186" spans="1:3" ht="15.75">
      <c r="A186" s="153" t="s">
        <v>156</v>
      </c>
      <c r="B186" s="151" t="s">
        <v>157</v>
      </c>
      <c r="C186" s="5" t="s">
        <v>349</v>
      </c>
    </row>
    <row r="187" spans="1:3" ht="15.75">
      <c r="A187" s="153">
        <v>4</v>
      </c>
      <c r="B187" s="152" t="s">
        <v>136</v>
      </c>
      <c r="C187" s="174"/>
    </row>
    <row r="188" spans="1:3" ht="15.75">
      <c r="A188" s="153" t="s">
        <v>10</v>
      </c>
      <c r="B188" s="151" t="s">
        <v>158</v>
      </c>
      <c r="C188" s="5" t="s">
        <v>349</v>
      </c>
    </row>
    <row r="189" spans="1:3" ht="47.25">
      <c r="A189" s="153" t="s">
        <v>11</v>
      </c>
      <c r="B189" s="151" t="s">
        <v>159</v>
      </c>
      <c r="C189" s="5"/>
    </row>
    <row r="190" spans="1:3" ht="31.5">
      <c r="A190" s="153" t="s">
        <v>12</v>
      </c>
      <c r="B190" s="151" t="s">
        <v>160</v>
      </c>
      <c r="C190" s="5" t="s">
        <v>349</v>
      </c>
    </row>
    <row r="191" spans="1:3" ht="32.25" thickBot="1">
      <c r="A191" s="156" t="s">
        <v>67</v>
      </c>
      <c r="B191" s="157" t="s">
        <v>161</v>
      </c>
      <c r="C191" s="37" t="s">
        <v>349</v>
      </c>
    </row>
    <row r="192" ht="15.75">
      <c r="C192" s="66" t="s">
        <v>281</v>
      </c>
    </row>
    <row r="193" ht="15.75">
      <c r="C193" s="66" t="s">
        <v>221</v>
      </c>
    </row>
    <row r="194" ht="15.75">
      <c r="C194" s="66" t="s">
        <v>389</v>
      </c>
    </row>
    <row r="195" ht="15.75">
      <c r="C195" s="66"/>
    </row>
    <row r="196" ht="15.75">
      <c r="C196" s="66" t="s">
        <v>222</v>
      </c>
    </row>
    <row r="197" ht="15.75">
      <c r="C197" s="66" t="s">
        <v>492</v>
      </c>
    </row>
    <row r="198" ht="15.75">
      <c r="C198" s="66"/>
    </row>
    <row r="199" spans="2:3" ht="15.75">
      <c r="B199" s="139"/>
      <c r="C199" s="497" t="s">
        <v>484</v>
      </c>
    </row>
    <row r="200" ht="15.75">
      <c r="C200" s="66" t="s">
        <v>689</v>
      </c>
    </row>
    <row r="201" ht="15.75">
      <c r="C201" s="66" t="s">
        <v>223</v>
      </c>
    </row>
    <row r="202" ht="15.75">
      <c r="C202" s="66"/>
    </row>
    <row r="203" spans="1:3" ht="15.75">
      <c r="A203" s="983" t="s">
        <v>496</v>
      </c>
      <c r="B203" s="983"/>
      <c r="C203" s="983"/>
    </row>
    <row r="205" spans="1:3" ht="36.75" customHeight="1" thickBot="1">
      <c r="A205" s="984" t="str">
        <f>'Формат ФСТ'!B20</f>
        <v>Реконструкция кабельной линии 10 кВ ТП-315 ТП-419, по адресу: г. Королев, ул. Калининградская</v>
      </c>
      <c r="B205" s="984"/>
      <c r="C205" s="984"/>
    </row>
    <row r="206" spans="1:3" ht="15.75">
      <c r="A206" s="171" t="s">
        <v>0</v>
      </c>
      <c r="B206" s="172" t="s">
        <v>129</v>
      </c>
      <c r="C206" s="173" t="s">
        <v>130</v>
      </c>
    </row>
    <row r="207" spans="1:3" ht="15.75">
      <c r="A207" s="153">
        <v>1</v>
      </c>
      <c r="B207" s="152" t="s">
        <v>138</v>
      </c>
      <c r="C207" s="174"/>
    </row>
    <row r="208" spans="1:3" ht="15.75">
      <c r="A208" s="153" t="s">
        <v>3</v>
      </c>
      <c r="B208" s="154" t="s">
        <v>139</v>
      </c>
      <c r="C208" s="5" t="s">
        <v>320</v>
      </c>
    </row>
    <row r="209" spans="1:3" ht="15.75">
      <c r="A209" s="153" t="s">
        <v>4</v>
      </c>
      <c r="B209" s="154" t="s">
        <v>140</v>
      </c>
      <c r="C209" s="5" t="s">
        <v>320</v>
      </c>
    </row>
    <row r="210" spans="1:3" ht="31.5">
      <c r="A210" s="153" t="s">
        <v>14</v>
      </c>
      <c r="B210" s="151" t="s">
        <v>141</v>
      </c>
      <c r="C210" s="5" t="s">
        <v>349</v>
      </c>
    </row>
    <row r="211" spans="1:3" ht="47.25">
      <c r="A211" s="153" t="s">
        <v>29</v>
      </c>
      <c r="B211" s="151" t="s">
        <v>142</v>
      </c>
      <c r="C211" s="5" t="s">
        <v>320</v>
      </c>
    </row>
    <row r="212" spans="1:3" ht="15.75">
      <c r="A212" s="153" t="s">
        <v>143</v>
      </c>
      <c r="B212" s="151" t="s">
        <v>144</v>
      </c>
      <c r="C212" s="5" t="s">
        <v>349</v>
      </c>
    </row>
    <row r="213" spans="1:3" ht="15.75">
      <c r="A213" s="153" t="s">
        <v>145</v>
      </c>
      <c r="B213" s="151" t="s">
        <v>146</v>
      </c>
      <c r="C213" s="5" t="s">
        <v>349</v>
      </c>
    </row>
    <row r="214" spans="1:3" ht="15.75">
      <c r="A214" s="153">
        <v>2</v>
      </c>
      <c r="B214" s="152" t="s">
        <v>131</v>
      </c>
      <c r="C214" s="174"/>
    </row>
    <row r="215" spans="1:3" ht="31.5">
      <c r="A215" s="153" t="s">
        <v>6</v>
      </c>
      <c r="B215" s="151" t="s">
        <v>147</v>
      </c>
      <c r="C215" s="5" t="s">
        <v>349</v>
      </c>
    </row>
    <row r="216" spans="1:3" ht="47.25">
      <c r="A216" s="153" t="s">
        <v>7</v>
      </c>
      <c r="B216" s="151" t="s">
        <v>148</v>
      </c>
      <c r="C216" s="5" t="s">
        <v>320</v>
      </c>
    </row>
    <row r="217" spans="1:3" ht="31.5">
      <c r="A217" s="153" t="s">
        <v>8</v>
      </c>
      <c r="B217" s="151" t="s">
        <v>149</v>
      </c>
      <c r="C217" s="5" t="s">
        <v>320</v>
      </c>
    </row>
    <row r="218" spans="1:3" ht="31.5">
      <c r="A218" s="153">
        <v>3</v>
      </c>
      <c r="B218" s="152" t="s">
        <v>150</v>
      </c>
      <c r="C218" s="174"/>
    </row>
    <row r="219" spans="1:3" ht="31.5">
      <c r="A219" s="153" t="s">
        <v>132</v>
      </c>
      <c r="B219" s="151" t="s">
        <v>151</v>
      </c>
      <c r="C219" s="5" t="s">
        <v>349</v>
      </c>
    </row>
    <row r="220" spans="1:3" ht="15.75">
      <c r="A220" s="153" t="s">
        <v>133</v>
      </c>
      <c r="B220" s="151" t="s">
        <v>152</v>
      </c>
      <c r="C220" s="5" t="s">
        <v>349</v>
      </c>
    </row>
    <row r="221" spans="1:3" ht="15.75">
      <c r="A221" s="153" t="s">
        <v>134</v>
      </c>
      <c r="B221" s="151" t="s">
        <v>153</v>
      </c>
      <c r="C221" s="5" t="s">
        <v>349</v>
      </c>
    </row>
    <row r="222" spans="1:3" ht="15.75">
      <c r="A222" s="153" t="s">
        <v>154</v>
      </c>
      <c r="B222" s="151" t="s">
        <v>155</v>
      </c>
      <c r="C222" s="5" t="s">
        <v>349</v>
      </c>
    </row>
    <row r="223" spans="1:3" ht="15.75">
      <c r="A223" s="153" t="s">
        <v>156</v>
      </c>
      <c r="B223" s="151" t="s">
        <v>157</v>
      </c>
      <c r="C223" s="5" t="s">
        <v>349</v>
      </c>
    </row>
    <row r="224" spans="1:3" ht="15.75">
      <c r="A224" s="153">
        <v>4</v>
      </c>
      <c r="B224" s="152" t="s">
        <v>136</v>
      </c>
      <c r="C224" s="174"/>
    </row>
    <row r="225" spans="1:3" ht="15.75">
      <c r="A225" s="153" t="s">
        <v>10</v>
      </c>
      <c r="B225" s="151" t="s">
        <v>158</v>
      </c>
      <c r="C225" s="5" t="s">
        <v>349</v>
      </c>
    </row>
    <row r="226" spans="1:3" ht="47.25">
      <c r="A226" s="153" t="s">
        <v>11</v>
      </c>
      <c r="B226" s="151" t="s">
        <v>159</v>
      </c>
      <c r="C226" s="5"/>
    </row>
    <row r="227" spans="1:3" ht="31.5">
      <c r="A227" s="153" t="s">
        <v>12</v>
      </c>
      <c r="B227" s="151" t="s">
        <v>160</v>
      </c>
      <c r="C227" s="5" t="s">
        <v>349</v>
      </c>
    </row>
    <row r="228" spans="1:3" ht="32.25" thickBot="1">
      <c r="A228" s="156" t="s">
        <v>67</v>
      </c>
      <c r="B228" s="157" t="s">
        <v>161</v>
      </c>
      <c r="C228" s="37" t="s">
        <v>349</v>
      </c>
    </row>
    <row r="229" ht="15.75">
      <c r="C229" s="66" t="s">
        <v>281</v>
      </c>
    </row>
    <row r="230" ht="15.75">
      <c r="C230" s="66" t="s">
        <v>221</v>
      </c>
    </row>
    <row r="231" ht="15.75">
      <c r="C231" s="66" t="s">
        <v>389</v>
      </c>
    </row>
    <row r="232" ht="15.75">
      <c r="C232" s="66"/>
    </row>
    <row r="233" ht="15.75">
      <c r="C233" s="66" t="s">
        <v>222</v>
      </c>
    </row>
    <row r="234" ht="15.75">
      <c r="C234" s="66" t="s">
        <v>492</v>
      </c>
    </row>
    <row r="235" ht="15.75">
      <c r="C235" s="66"/>
    </row>
    <row r="236" spans="2:3" ht="15.75">
      <c r="B236" s="888" t="s">
        <v>484</v>
      </c>
      <c r="C236" s="888" t="s">
        <v>484</v>
      </c>
    </row>
    <row r="237" ht="15.75">
      <c r="C237" s="66" t="s">
        <v>689</v>
      </c>
    </row>
    <row r="238" ht="15.75">
      <c r="C238" s="66" t="s">
        <v>223</v>
      </c>
    </row>
    <row r="239" ht="15.75">
      <c r="C239" s="66"/>
    </row>
    <row r="240" spans="1:3" ht="15.75">
      <c r="A240" s="983" t="s">
        <v>496</v>
      </c>
      <c r="B240" s="983"/>
      <c r="C240" s="983"/>
    </row>
    <row r="242" spans="1:3" ht="50.25" customHeight="1" thickBot="1">
      <c r="A242" s="984" t="str">
        <f>'Формат ФСТ'!B21</f>
        <v>Реконструкция КРУН-2, по адресу: мкр. Первомайский, ул. Советская</v>
      </c>
      <c r="B242" s="984"/>
      <c r="C242" s="984"/>
    </row>
    <row r="243" spans="1:3" ht="15.75">
      <c r="A243" s="171" t="s">
        <v>0</v>
      </c>
      <c r="B243" s="172" t="s">
        <v>129</v>
      </c>
      <c r="C243" s="173" t="s">
        <v>130</v>
      </c>
    </row>
    <row r="244" spans="1:3" ht="15.75">
      <c r="A244" s="153">
        <v>1</v>
      </c>
      <c r="B244" s="152" t="s">
        <v>138</v>
      </c>
      <c r="C244" s="174"/>
    </row>
    <row r="245" spans="1:3" ht="15.75">
      <c r="A245" s="153" t="s">
        <v>3</v>
      </c>
      <c r="B245" s="154" t="s">
        <v>139</v>
      </c>
      <c r="C245" s="5" t="s">
        <v>320</v>
      </c>
    </row>
    <row r="246" spans="1:3" ht="15.75">
      <c r="A246" s="153" t="s">
        <v>4</v>
      </c>
      <c r="B246" s="154" t="s">
        <v>140</v>
      </c>
      <c r="C246" s="5" t="s">
        <v>320</v>
      </c>
    </row>
    <row r="247" spans="1:3" ht="31.5">
      <c r="A247" s="153" t="s">
        <v>14</v>
      </c>
      <c r="B247" s="151" t="s">
        <v>141</v>
      </c>
      <c r="C247" s="5" t="s">
        <v>349</v>
      </c>
    </row>
    <row r="248" spans="1:3" ht="47.25">
      <c r="A248" s="153" t="s">
        <v>29</v>
      </c>
      <c r="B248" s="151" t="s">
        <v>142</v>
      </c>
      <c r="C248" s="5" t="s">
        <v>320</v>
      </c>
    </row>
    <row r="249" spans="1:3" ht="15.75">
      <c r="A249" s="153" t="s">
        <v>143</v>
      </c>
      <c r="B249" s="151" t="s">
        <v>144</v>
      </c>
      <c r="C249" s="5" t="s">
        <v>349</v>
      </c>
    </row>
    <row r="250" spans="1:3" ht="15.75">
      <c r="A250" s="153" t="s">
        <v>145</v>
      </c>
      <c r="B250" s="151" t="s">
        <v>146</v>
      </c>
      <c r="C250" s="5" t="s">
        <v>349</v>
      </c>
    </row>
    <row r="251" spans="1:3" ht="15.75">
      <c r="A251" s="153">
        <v>2</v>
      </c>
      <c r="B251" s="152" t="s">
        <v>131</v>
      </c>
      <c r="C251" s="174"/>
    </row>
    <row r="252" spans="1:3" ht="31.5">
      <c r="A252" s="153" t="s">
        <v>6</v>
      </c>
      <c r="B252" s="151" t="s">
        <v>147</v>
      </c>
      <c r="C252" s="5" t="s">
        <v>349</v>
      </c>
    </row>
    <row r="253" spans="1:3" ht="47.25">
      <c r="A253" s="153" t="s">
        <v>7</v>
      </c>
      <c r="B253" s="151" t="s">
        <v>148</v>
      </c>
      <c r="C253" s="5" t="s">
        <v>320</v>
      </c>
    </row>
    <row r="254" spans="1:3" ht="31.5">
      <c r="A254" s="153" t="s">
        <v>8</v>
      </c>
      <c r="B254" s="151" t="s">
        <v>149</v>
      </c>
      <c r="C254" s="5" t="s">
        <v>320</v>
      </c>
    </row>
    <row r="255" spans="1:3" ht="31.5">
      <c r="A255" s="153">
        <v>3</v>
      </c>
      <c r="B255" s="152" t="s">
        <v>150</v>
      </c>
      <c r="C255" s="174"/>
    </row>
    <row r="256" spans="1:3" ht="31.5">
      <c r="A256" s="153" t="s">
        <v>132</v>
      </c>
      <c r="B256" s="151" t="s">
        <v>151</v>
      </c>
      <c r="C256" s="5" t="s">
        <v>349</v>
      </c>
    </row>
    <row r="257" spans="1:3" ht="15.75">
      <c r="A257" s="153" t="s">
        <v>133</v>
      </c>
      <c r="B257" s="151" t="s">
        <v>152</v>
      </c>
      <c r="C257" s="5" t="s">
        <v>349</v>
      </c>
    </row>
    <row r="258" spans="1:3" ht="15.75">
      <c r="A258" s="153" t="s">
        <v>134</v>
      </c>
      <c r="B258" s="151" t="s">
        <v>153</v>
      </c>
      <c r="C258" s="5" t="s">
        <v>349</v>
      </c>
    </row>
    <row r="259" spans="1:3" ht="15.75">
      <c r="A259" s="153" t="s">
        <v>154</v>
      </c>
      <c r="B259" s="151" t="s">
        <v>155</v>
      </c>
      <c r="C259" s="5" t="s">
        <v>349</v>
      </c>
    </row>
    <row r="260" spans="1:3" ht="15.75">
      <c r="A260" s="153" t="s">
        <v>156</v>
      </c>
      <c r="B260" s="151" t="s">
        <v>157</v>
      </c>
      <c r="C260" s="5" t="s">
        <v>349</v>
      </c>
    </row>
    <row r="261" spans="1:3" ht="15.75">
      <c r="A261" s="153">
        <v>4</v>
      </c>
      <c r="B261" s="152" t="s">
        <v>136</v>
      </c>
      <c r="C261" s="174"/>
    </row>
    <row r="262" spans="1:3" ht="15.75">
      <c r="A262" s="153" t="s">
        <v>10</v>
      </c>
      <c r="B262" s="151" t="s">
        <v>158</v>
      </c>
      <c r="C262" s="5" t="s">
        <v>349</v>
      </c>
    </row>
    <row r="263" spans="1:3" ht="47.25">
      <c r="A263" s="153" t="s">
        <v>11</v>
      </c>
      <c r="B263" s="151" t="s">
        <v>159</v>
      </c>
      <c r="C263" s="5"/>
    </row>
    <row r="264" spans="1:3" ht="31.5">
      <c r="A264" s="153" t="s">
        <v>12</v>
      </c>
      <c r="B264" s="151" t="s">
        <v>160</v>
      </c>
      <c r="C264" s="5" t="s">
        <v>349</v>
      </c>
    </row>
    <row r="265" spans="1:3" ht="32.25" thickBot="1">
      <c r="A265" s="156" t="s">
        <v>67</v>
      </c>
      <c r="B265" s="157" t="s">
        <v>161</v>
      </c>
      <c r="C265" s="37" t="s">
        <v>349</v>
      </c>
    </row>
    <row r="266" ht="15.75">
      <c r="C266" s="66" t="s">
        <v>281</v>
      </c>
    </row>
    <row r="267" ht="15.75">
      <c r="C267" s="66" t="s">
        <v>221</v>
      </c>
    </row>
    <row r="268" ht="15.75">
      <c r="C268" s="66" t="s">
        <v>389</v>
      </c>
    </row>
    <row r="269" ht="15.75">
      <c r="C269" s="66"/>
    </row>
    <row r="270" ht="15.75">
      <c r="C270" s="66" t="s">
        <v>222</v>
      </c>
    </row>
    <row r="271" ht="15.75">
      <c r="C271" s="66" t="s">
        <v>492</v>
      </c>
    </row>
    <row r="272" ht="15.75">
      <c r="C272" s="66"/>
    </row>
    <row r="273" spans="2:3" ht="15.75" customHeight="1">
      <c r="B273" s="888" t="s">
        <v>484</v>
      </c>
      <c r="C273" s="888" t="s">
        <v>484</v>
      </c>
    </row>
    <row r="274" ht="15.75">
      <c r="C274" s="66" t="s">
        <v>689</v>
      </c>
    </row>
    <row r="275" ht="15.75">
      <c r="C275" s="66" t="s">
        <v>223</v>
      </c>
    </row>
    <row r="276" ht="15.75">
      <c r="C276" s="66"/>
    </row>
    <row r="277" spans="1:3" ht="15.75" customHeight="1">
      <c r="A277" s="983" t="s">
        <v>496</v>
      </c>
      <c r="B277" s="983"/>
      <c r="C277" s="983"/>
    </row>
    <row r="279" spans="1:3" ht="52.5" customHeight="1" thickBot="1">
      <c r="A279" s="984" t="str">
        <f>'Формат ФСТ'!B22</f>
        <v>Строительство линии 237 ТП-303 КТП-305 взамен выбывающих основных фондов, по адресу: пос. Образцово</v>
      </c>
      <c r="B279" s="984"/>
      <c r="C279" s="984"/>
    </row>
    <row r="280" spans="1:3" ht="15.75">
      <c r="A280" s="171" t="s">
        <v>0</v>
      </c>
      <c r="B280" s="172" t="s">
        <v>129</v>
      </c>
      <c r="C280" s="173" t="s">
        <v>130</v>
      </c>
    </row>
    <row r="281" spans="1:3" ht="15.75">
      <c r="A281" s="153">
        <v>1</v>
      </c>
      <c r="B281" s="152" t="s">
        <v>138</v>
      </c>
      <c r="C281" s="174"/>
    </row>
    <row r="282" spans="1:3" ht="15.75">
      <c r="A282" s="153" t="s">
        <v>3</v>
      </c>
      <c r="B282" s="154" t="s">
        <v>139</v>
      </c>
      <c r="C282" s="5" t="s">
        <v>320</v>
      </c>
    </row>
    <row r="283" spans="1:3" ht="15.75">
      <c r="A283" s="153" t="s">
        <v>4</v>
      </c>
      <c r="B283" s="154" t="s">
        <v>140</v>
      </c>
      <c r="C283" s="5" t="s">
        <v>320</v>
      </c>
    </row>
    <row r="284" spans="1:3" ht="31.5">
      <c r="A284" s="153" t="s">
        <v>14</v>
      </c>
      <c r="B284" s="151" t="s">
        <v>141</v>
      </c>
      <c r="C284" s="5" t="s">
        <v>349</v>
      </c>
    </row>
    <row r="285" spans="1:3" ht="47.25">
      <c r="A285" s="153" t="s">
        <v>29</v>
      </c>
      <c r="B285" s="151" t="s">
        <v>142</v>
      </c>
      <c r="C285" s="5" t="s">
        <v>320</v>
      </c>
    </row>
    <row r="286" spans="1:3" ht="15.75">
      <c r="A286" s="153" t="s">
        <v>143</v>
      </c>
      <c r="B286" s="151" t="s">
        <v>144</v>
      </c>
      <c r="C286" s="5" t="s">
        <v>349</v>
      </c>
    </row>
    <row r="287" spans="1:3" ht="15.75">
      <c r="A287" s="153" t="s">
        <v>145</v>
      </c>
      <c r="B287" s="151" t="s">
        <v>146</v>
      </c>
      <c r="C287" s="5" t="s">
        <v>349</v>
      </c>
    </row>
    <row r="288" spans="1:3" ht="15.75">
      <c r="A288" s="153">
        <v>2</v>
      </c>
      <c r="B288" s="152" t="s">
        <v>131</v>
      </c>
      <c r="C288" s="174"/>
    </row>
    <row r="289" spans="1:3" ht="31.5">
      <c r="A289" s="153" t="s">
        <v>6</v>
      </c>
      <c r="B289" s="151" t="s">
        <v>147</v>
      </c>
      <c r="C289" s="5" t="s">
        <v>349</v>
      </c>
    </row>
    <row r="290" spans="1:3" ht="47.25">
      <c r="A290" s="153" t="s">
        <v>7</v>
      </c>
      <c r="B290" s="151" t="s">
        <v>148</v>
      </c>
      <c r="C290" s="5" t="s">
        <v>320</v>
      </c>
    </row>
    <row r="291" spans="1:3" ht="31.5">
      <c r="A291" s="153" t="s">
        <v>8</v>
      </c>
      <c r="B291" s="151" t="s">
        <v>149</v>
      </c>
      <c r="C291" s="5" t="s">
        <v>320</v>
      </c>
    </row>
    <row r="292" spans="1:3" ht="31.5">
      <c r="A292" s="153">
        <v>3</v>
      </c>
      <c r="B292" s="152" t="s">
        <v>150</v>
      </c>
      <c r="C292" s="174"/>
    </row>
    <row r="293" spans="1:3" ht="31.5">
      <c r="A293" s="153" t="s">
        <v>132</v>
      </c>
      <c r="B293" s="151" t="s">
        <v>151</v>
      </c>
      <c r="C293" s="5" t="s">
        <v>349</v>
      </c>
    </row>
    <row r="294" spans="1:3" ht="15.75">
      <c r="A294" s="153" t="s">
        <v>133</v>
      </c>
      <c r="B294" s="151" t="s">
        <v>152</v>
      </c>
      <c r="C294" s="5" t="s">
        <v>349</v>
      </c>
    </row>
    <row r="295" spans="1:3" ht="15.75">
      <c r="A295" s="153" t="s">
        <v>134</v>
      </c>
      <c r="B295" s="151" t="s">
        <v>153</v>
      </c>
      <c r="C295" s="5" t="s">
        <v>349</v>
      </c>
    </row>
    <row r="296" spans="1:3" ht="15.75">
      <c r="A296" s="153" t="s">
        <v>154</v>
      </c>
      <c r="B296" s="151" t="s">
        <v>155</v>
      </c>
      <c r="C296" s="5" t="s">
        <v>349</v>
      </c>
    </row>
    <row r="297" spans="1:3" ht="15.75">
      <c r="A297" s="153" t="s">
        <v>156</v>
      </c>
      <c r="B297" s="151" t="s">
        <v>157</v>
      </c>
      <c r="C297" s="5" t="s">
        <v>349</v>
      </c>
    </row>
    <row r="298" spans="1:3" ht="15.75">
      <c r="A298" s="153">
        <v>4</v>
      </c>
      <c r="B298" s="152" t="s">
        <v>136</v>
      </c>
      <c r="C298" s="174"/>
    </row>
    <row r="299" spans="1:3" ht="15.75">
      <c r="A299" s="153" t="s">
        <v>10</v>
      </c>
      <c r="B299" s="151" t="s">
        <v>158</v>
      </c>
      <c r="C299" s="5" t="s">
        <v>349</v>
      </c>
    </row>
    <row r="300" spans="1:3" ht="47.25">
      <c r="A300" s="153" t="s">
        <v>11</v>
      </c>
      <c r="B300" s="151" t="s">
        <v>159</v>
      </c>
      <c r="C300" s="5"/>
    </row>
    <row r="301" spans="1:3" ht="31.5">
      <c r="A301" s="153" t="s">
        <v>12</v>
      </c>
      <c r="B301" s="151" t="s">
        <v>160</v>
      </c>
      <c r="C301" s="5" t="s">
        <v>349</v>
      </c>
    </row>
    <row r="302" spans="1:3" ht="32.25" thickBot="1">
      <c r="A302" s="156" t="s">
        <v>67</v>
      </c>
      <c r="B302" s="157" t="s">
        <v>161</v>
      </c>
      <c r="C302" s="37" t="s">
        <v>349</v>
      </c>
    </row>
    <row r="303" ht="15.75">
      <c r="C303" s="66" t="s">
        <v>281</v>
      </c>
    </row>
    <row r="304" ht="15.75">
      <c r="C304" s="66" t="s">
        <v>221</v>
      </c>
    </row>
    <row r="305" ht="15.75">
      <c r="C305" s="66" t="s">
        <v>389</v>
      </c>
    </row>
    <row r="306" ht="15.75">
      <c r="C306" s="66"/>
    </row>
    <row r="307" ht="15.75">
      <c r="C307" s="66" t="s">
        <v>222</v>
      </c>
    </row>
    <row r="308" ht="15.75">
      <c r="C308" s="66" t="s">
        <v>492</v>
      </c>
    </row>
    <row r="309" ht="15.75">
      <c r="C309" s="66"/>
    </row>
    <row r="310" spans="2:3" ht="15.75">
      <c r="B310" s="888" t="s">
        <v>484</v>
      </c>
      <c r="C310" s="888" t="s">
        <v>484</v>
      </c>
    </row>
    <row r="311" ht="15.75">
      <c r="C311" s="66" t="s">
        <v>689</v>
      </c>
    </row>
    <row r="312" ht="15.75">
      <c r="C312" s="66" t="s">
        <v>223</v>
      </c>
    </row>
    <row r="313" ht="15.75">
      <c r="C313" s="66"/>
    </row>
    <row r="314" spans="1:3" ht="15.75">
      <c r="A314" s="983" t="s">
        <v>496</v>
      </c>
      <c r="B314" s="983"/>
      <c r="C314" s="983"/>
    </row>
    <row r="316" spans="1:3" ht="43.5" customHeight="1" thickBot="1">
      <c r="A316" s="984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B316" s="984"/>
      <c r="C316" s="984"/>
    </row>
    <row r="317" spans="1:3" ht="15.75">
      <c r="A317" s="171" t="s">
        <v>0</v>
      </c>
      <c r="B317" s="172" t="s">
        <v>129</v>
      </c>
      <c r="C317" s="173" t="s">
        <v>130</v>
      </c>
    </row>
    <row r="318" spans="1:3" ht="15.75">
      <c r="A318" s="153">
        <v>1</v>
      </c>
      <c r="B318" s="152" t="s">
        <v>138</v>
      </c>
      <c r="C318" s="174"/>
    </row>
    <row r="319" spans="1:3" ht="15.75">
      <c r="A319" s="153" t="s">
        <v>3</v>
      </c>
      <c r="B319" s="154" t="s">
        <v>139</v>
      </c>
      <c r="C319" s="5" t="s">
        <v>320</v>
      </c>
    </row>
    <row r="320" spans="1:3" ht="15.75">
      <c r="A320" s="153" t="s">
        <v>4</v>
      </c>
      <c r="B320" s="154" t="s">
        <v>140</v>
      </c>
      <c r="C320" s="5" t="s">
        <v>320</v>
      </c>
    </row>
    <row r="321" spans="1:3" ht="31.5">
      <c r="A321" s="153" t="s">
        <v>14</v>
      </c>
      <c r="B321" s="151" t="s">
        <v>141</v>
      </c>
      <c r="C321" s="5" t="s">
        <v>349</v>
      </c>
    </row>
    <row r="322" spans="1:3" ht="47.25">
      <c r="A322" s="153" t="s">
        <v>29</v>
      </c>
      <c r="B322" s="151" t="s">
        <v>142</v>
      </c>
      <c r="C322" s="5" t="s">
        <v>320</v>
      </c>
    </row>
    <row r="323" spans="1:3" ht="15.75">
      <c r="A323" s="153" t="s">
        <v>143</v>
      </c>
      <c r="B323" s="151" t="s">
        <v>144</v>
      </c>
      <c r="C323" s="5" t="s">
        <v>349</v>
      </c>
    </row>
    <row r="324" spans="1:3" ht="15.75">
      <c r="A324" s="153" t="s">
        <v>145</v>
      </c>
      <c r="B324" s="151" t="s">
        <v>146</v>
      </c>
      <c r="C324" s="5" t="s">
        <v>349</v>
      </c>
    </row>
    <row r="325" spans="1:3" ht="15.75">
      <c r="A325" s="153">
        <v>2</v>
      </c>
      <c r="B325" s="152" t="s">
        <v>131</v>
      </c>
      <c r="C325" s="174"/>
    </row>
    <row r="326" spans="1:3" ht="31.5">
      <c r="A326" s="153" t="s">
        <v>6</v>
      </c>
      <c r="B326" s="151" t="s">
        <v>147</v>
      </c>
      <c r="C326" s="5" t="s">
        <v>349</v>
      </c>
    </row>
    <row r="327" spans="1:3" ht="47.25">
      <c r="A327" s="153" t="s">
        <v>7</v>
      </c>
      <c r="B327" s="151" t="s">
        <v>148</v>
      </c>
      <c r="C327" s="5" t="s">
        <v>320</v>
      </c>
    </row>
    <row r="328" spans="1:3" ht="31.5">
      <c r="A328" s="153" t="s">
        <v>8</v>
      </c>
      <c r="B328" s="151" t="s">
        <v>149</v>
      </c>
      <c r="C328" s="5" t="s">
        <v>320</v>
      </c>
    </row>
    <row r="329" spans="1:3" ht="31.5">
      <c r="A329" s="153">
        <v>3</v>
      </c>
      <c r="B329" s="152" t="s">
        <v>150</v>
      </c>
      <c r="C329" s="174"/>
    </row>
    <row r="330" spans="1:3" ht="31.5">
      <c r="A330" s="153" t="s">
        <v>132</v>
      </c>
      <c r="B330" s="151" t="s">
        <v>151</v>
      </c>
      <c r="C330" s="5" t="s">
        <v>349</v>
      </c>
    </row>
    <row r="331" spans="1:3" ht="15.75">
      <c r="A331" s="153" t="s">
        <v>133</v>
      </c>
      <c r="B331" s="151" t="s">
        <v>152</v>
      </c>
      <c r="C331" s="5" t="s">
        <v>349</v>
      </c>
    </row>
    <row r="332" spans="1:3" ht="15.75">
      <c r="A332" s="153" t="s">
        <v>134</v>
      </c>
      <c r="B332" s="151" t="s">
        <v>153</v>
      </c>
      <c r="C332" s="5" t="s">
        <v>349</v>
      </c>
    </row>
    <row r="333" spans="1:3" ht="15.75">
      <c r="A333" s="153" t="s">
        <v>154</v>
      </c>
      <c r="B333" s="151" t="s">
        <v>155</v>
      </c>
      <c r="C333" s="5" t="s">
        <v>349</v>
      </c>
    </row>
    <row r="334" spans="1:3" ht="15.75">
      <c r="A334" s="153" t="s">
        <v>156</v>
      </c>
      <c r="B334" s="151" t="s">
        <v>157</v>
      </c>
      <c r="C334" s="5" t="s">
        <v>349</v>
      </c>
    </row>
    <row r="335" spans="1:3" ht="15.75">
      <c r="A335" s="153">
        <v>4</v>
      </c>
      <c r="B335" s="152" t="s">
        <v>136</v>
      </c>
      <c r="C335" s="174"/>
    </row>
    <row r="336" spans="1:3" ht="15.75">
      <c r="A336" s="153" t="s">
        <v>10</v>
      </c>
      <c r="B336" s="151" t="s">
        <v>158</v>
      </c>
      <c r="C336" s="5" t="s">
        <v>349</v>
      </c>
    </row>
    <row r="337" spans="1:3" ht="47.25">
      <c r="A337" s="153" t="s">
        <v>11</v>
      </c>
      <c r="B337" s="151" t="s">
        <v>159</v>
      </c>
      <c r="C337" s="5"/>
    </row>
    <row r="338" spans="1:3" ht="31.5">
      <c r="A338" s="153" t="s">
        <v>12</v>
      </c>
      <c r="B338" s="151" t="s">
        <v>160</v>
      </c>
      <c r="C338" s="5" t="s">
        <v>349</v>
      </c>
    </row>
    <row r="339" spans="1:3" ht="32.25" thickBot="1">
      <c r="A339" s="156" t="s">
        <v>67</v>
      </c>
      <c r="B339" s="157" t="s">
        <v>161</v>
      </c>
      <c r="C339" s="37" t="s">
        <v>349</v>
      </c>
    </row>
    <row r="340" ht="15.75">
      <c r="C340" s="66" t="s">
        <v>281</v>
      </c>
    </row>
    <row r="341" ht="15.75">
      <c r="C341" s="66" t="s">
        <v>221</v>
      </c>
    </row>
    <row r="342" ht="15.75">
      <c r="C342" s="66" t="s">
        <v>389</v>
      </c>
    </row>
    <row r="343" ht="15.75">
      <c r="C343" s="66"/>
    </row>
    <row r="344" ht="15.75">
      <c r="C344" s="66" t="s">
        <v>222</v>
      </c>
    </row>
    <row r="345" ht="15.75">
      <c r="C345" s="66" t="s">
        <v>492</v>
      </c>
    </row>
    <row r="346" ht="15.75">
      <c r="C346" s="66"/>
    </row>
    <row r="347" spans="2:3" ht="15.75">
      <c r="B347" s="888" t="s">
        <v>484</v>
      </c>
      <c r="C347" s="888" t="s">
        <v>484</v>
      </c>
    </row>
    <row r="348" ht="15.75">
      <c r="C348" s="66" t="s">
        <v>689</v>
      </c>
    </row>
    <row r="349" ht="15.75">
      <c r="C349" s="66" t="s">
        <v>223</v>
      </c>
    </row>
    <row r="350" ht="15.75">
      <c r="C350" s="66"/>
    </row>
    <row r="351" spans="1:3" ht="15.75">
      <c r="A351" s="983" t="s">
        <v>496</v>
      </c>
      <c r="B351" s="983"/>
      <c r="C351" s="983"/>
    </row>
    <row r="353" spans="1:3" ht="52.5" customHeight="1" thickBot="1">
      <c r="A353" s="984" t="str">
        <f>'Формат ФСТ'!B24</f>
        <v>Строительство линии 712 А ТП-310-КТП-1160 взамен выбывающих основных фондов, по адресу: пос. Образцово</v>
      </c>
      <c r="B353" s="984"/>
      <c r="C353" s="984"/>
    </row>
    <row r="354" spans="1:3" ht="15.75">
      <c r="A354" s="171" t="s">
        <v>0</v>
      </c>
      <c r="B354" s="172" t="s">
        <v>129</v>
      </c>
      <c r="C354" s="173" t="s">
        <v>130</v>
      </c>
    </row>
    <row r="355" spans="1:3" ht="15.75">
      <c r="A355" s="153">
        <v>1</v>
      </c>
      <c r="B355" s="152" t="s">
        <v>138</v>
      </c>
      <c r="C355" s="174"/>
    </row>
    <row r="356" spans="1:3" ht="15.75">
      <c r="A356" s="153" t="s">
        <v>3</v>
      </c>
      <c r="B356" s="154" t="s">
        <v>139</v>
      </c>
      <c r="C356" s="5" t="s">
        <v>320</v>
      </c>
    </row>
    <row r="357" spans="1:3" ht="15.75">
      <c r="A357" s="153" t="s">
        <v>4</v>
      </c>
      <c r="B357" s="154" t="s">
        <v>140</v>
      </c>
      <c r="C357" s="5" t="s">
        <v>320</v>
      </c>
    </row>
    <row r="358" spans="1:3" ht="31.5">
      <c r="A358" s="153" t="s">
        <v>14</v>
      </c>
      <c r="B358" s="151" t="s">
        <v>141</v>
      </c>
      <c r="C358" s="5" t="s">
        <v>349</v>
      </c>
    </row>
    <row r="359" spans="1:3" ht="47.25">
      <c r="A359" s="153" t="s">
        <v>29</v>
      </c>
      <c r="B359" s="151" t="s">
        <v>142</v>
      </c>
      <c r="C359" s="5" t="s">
        <v>320</v>
      </c>
    </row>
    <row r="360" spans="1:3" ht="15.75">
      <c r="A360" s="153" t="s">
        <v>143</v>
      </c>
      <c r="B360" s="151" t="s">
        <v>144</v>
      </c>
      <c r="C360" s="5" t="s">
        <v>349</v>
      </c>
    </row>
    <row r="361" spans="1:3" ht="15.75">
      <c r="A361" s="153" t="s">
        <v>145</v>
      </c>
      <c r="B361" s="151" t="s">
        <v>146</v>
      </c>
      <c r="C361" s="5" t="s">
        <v>349</v>
      </c>
    </row>
    <row r="362" spans="1:3" ht="15.75">
      <c r="A362" s="153">
        <v>2</v>
      </c>
      <c r="B362" s="152" t="s">
        <v>131</v>
      </c>
      <c r="C362" s="174"/>
    </row>
    <row r="363" spans="1:3" ht="31.5">
      <c r="A363" s="153" t="s">
        <v>6</v>
      </c>
      <c r="B363" s="151" t="s">
        <v>147</v>
      </c>
      <c r="C363" s="5" t="s">
        <v>349</v>
      </c>
    </row>
    <row r="364" spans="1:3" ht="47.25">
      <c r="A364" s="153" t="s">
        <v>7</v>
      </c>
      <c r="B364" s="151" t="s">
        <v>148</v>
      </c>
      <c r="C364" s="5" t="s">
        <v>320</v>
      </c>
    </row>
    <row r="365" spans="1:3" ht="31.5">
      <c r="A365" s="153" t="s">
        <v>8</v>
      </c>
      <c r="B365" s="151" t="s">
        <v>149</v>
      </c>
      <c r="C365" s="5" t="s">
        <v>320</v>
      </c>
    </row>
    <row r="366" spans="1:3" ht="31.5">
      <c r="A366" s="153">
        <v>3</v>
      </c>
      <c r="B366" s="152" t="s">
        <v>150</v>
      </c>
      <c r="C366" s="174"/>
    </row>
    <row r="367" spans="1:3" ht="31.5">
      <c r="A367" s="153" t="s">
        <v>132</v>
      </c>
      <c r="B367" s="151" t="s">
        <v>151</v>
      </c>
      <c r="C367" s="5" t="s">
        <v>349</v>
      </c>
    </row>
    <row r="368" spans="1:3" ht="15.75">
      <c r="A368" s="153" t="s">
        <v>133</v>
      </c>
      <c r="B368" s="151" t="s">
        <v>152</v>
      </c>
      <c r="C368" s="5" t="s">
        <v>349</v>
      </c>
    </row>
    <row r="369" spans="1:3" ht="15.75">
      <c r="A369" s="153" t="s">
        <v>134</v>
      </c>
      <c r="B369" s="151" t="s">
        <v>153</v>
      </c>
      <c r="C369" s="5" t="s">
        <v>349</v>
      </c>
    </row>
    <row r="370" spans="1:3" ht="15.75">
      <c r="A370" s="153" t="s">
        <v>154</v>
      </c>
      <c r="B370" s="151" t="s">
        <v>155</v>
      </c>
      <c r="C370" s="5" t="s">
        <v>349</v>
      </c>
    </row>
    <row r="371" spans="1:3" ht="15.75">
      <c r="A371" s="153" t="s">
        <v>156</v>
      </c>
      <c r="B371" s="151" t="s">
        <v>157</v>
      </c>
      <c r="C371" s="5" t="s">
        <v>349</v>
      </c>
    </row>
    <row r="372" spans="1:3" ht="15.75">
      <c r="A372" s="153">
        <v>4</v>
      </c>
      <c r="B372" s="152" t="s">
        <v>136</v>
      </c>
      <c r="C372" s="174"/>
    </row>
    <row r="373" spans="1:3" ht="15.75">
      <c r="A373" s="153" t="s">
        <v>10</v>
      </c>
      <c r="B373" s="151" t="s">
        <v>158</v>
      </c>
      <c r="C373" s="5" t="s">
        <v>349</v>
      </c>
    </row>
    <row r="374" spans="1:3" ht="47.25">
      <c r="A374" s="153" t="s">
        <v>11</v>
      </c>
      <c r="B374" s="151" t="s">
        <v>159</v>
      </c>
      <c r="C374" s="5"/>
    </row>
    <row r="375" spans="1:3" ht="31.5">
      <c r="A375" s="153" t="s">
        <v>12</v>
      </c>
      <c r="B375" s="151" t="s">
        <v>160</v>
      </c>
      <c r="C375" s="5" t="s">
        <v>349</v>
      </c>
    </row>
    <row r="376" spans="1:3" ht="32.25" thickBot="1">
      <c r="A376" s="156" t="s">
        <v>67</v>
      </c>
      <c r="B376" s="157" t="s">
        <v>161</v>
      </c>
      <c r="C376" s="37" t="s">
        <v>349</v>
      </c>
    </row>
    <row r="377" ht="15.75">
      <c r="C377" s="66" t="s">
        <v>281</v>
      </c>
    </row>
    <row r="378" ht="15.75">
      <c r="C378" s="66" t="s">
        <v>221</v>
      </c>
    </row>
    <row r="379" ht="15.75">
      <c r="C379" s="66" t="s">
        <v>389</v>
      </c>
    </row>
    <row r="380" ht="15.75">
      <c r="C380" s="66"/>
    </row>
    <row r="381" ht="15.75">
      <c r="C381" s="66" t="s">
        <v>222</v>
      </c>
    </row>
    <row r="382" ht="15.75">
      <c r="C382" s="66" t="s">
        <v>492</v>
      </c>
    </row>
    <row r="383" ht="15.75">
      <c r="C383" s="66"/>
    </row>
    <row r="384" spans="2:3" ht="15.75">
      <c r="B384" s="888" t="s">
        <v>484</v>
      </c>
      <c r="C384" s="888" t="s">
        <v>484</v>
      </c>
    </row>
    <row r="385" ht="15.75">
      <c r="C385" s="66" t="s">
        <v>689</v>
      </c>
    </row>
    <row r="386" ht="15.75">
      <c r="C386" s="66" t="s">
        <v>223</v>
      </c>
    </row>
    <row r="387" ht="15.75">
      <c r="C387" s="66"/>
    </row>
    <row r="388" spans="1:3" ht="15.75">
      <c r="A388" s="983" t="s">
        <v>496</v>
      </c>
      <c r="B388" s="983"/>
      <c r="C388" s="983"/>
    </row>
    <row r="390" spans="1:3" ht="56.25" customHeight="1" thickBot="1">
      <c r="A390" s="984" t="str">
        <f>'Формат ФСТ'!B25</f>
        <v>Замена оборудования РУ-6кВ ТП-330, по адресу: мкр. Болшево ул. Московская</v>
      </c>
      <c r="B390" s="984"/>
      <c r="C390" s="984"/>
    </row>
    <row r="391" spans="1:3" ht="15.75">
      <c r="A391" s="171" t="s">
        <v>0</v>
      </c>
      <c r="B391" s="172" t="s">
        <v>129</v>
      </c>
      <c r="C391" s="173" t="s">
        <v>130</v>
      </c>
    </row>
    <row r="392" spans="1:3" ht="15.75">
      <c r="A392" s="153">
        <v>1</v>
      </c>
      <c r="B392" s="152" t="s">
        <v>138</v>
      </c>
      <c r="C392" s="174"/>
    </row>
    <row r="393" spans="1:3" ht="15.75">
      <c r="A393" s="153" t="s">
        <v>3</v>
      </c>
      <c r="B393" s="154" t="s">
        <v>139</v>
      </c>
      <c r="C393" s="5" t="s">
        <v>320</v>
      </c>
    </row>
    <row r="394" spans="1:3" ht="15.75">
      <c r="A394" s="153" t="s">
        <v>4</v>
      </c>
      <c r="B394" s="154" t="s">
        <v>140</v>
      </c>
      <c r="C394" s="5" t="s">
        <v>320</v>
      </c>
    </row>
    <row r="395" spans="1:3" ht="31.5">
      <c r="A395" s="153" t="s">
        <v>14</v>
      </c>
      <c r="B395" s="151" t="s">
        <v>141</v>
      </c>
      <c r="C395" s="5" t="s">
        <v>349</v>
      </c>
    </row>
    <row r="396" spans="1:3" ht="47.25">
      <c r="A396" s="153" t="s">
        <v>29</v>
      </c>
      <c r="B396" s="151" t="s">
        <v>142</v>
      </c>
      <c r="C396" s="5" t="s">
        <v>320</v>
      </c>
    </row>
    <row r="397" spans="1:3" ht="15.75">
      <c r="A397" s="153" t="s">
        <v>143</v>
      </c>
      <c r="B397" s="151" t="s">
        <v>144</v>
      </c>
      <c r="C397" s="5" t="s">
        <v>349</v>
      </c>
    </row>
    <row r="398" spans="1:3" ht="15.75">
      <c r="A398" s="153" t="s">
        <v>145</v>
      </c>
      <c r="B398" s="151" t="s">
        <v>146</v>
      </c>
      <c r="C398" s="5" t="s">
        <v>349</v>
      </c>
    </row>
    <row r="399" spans="1:3" ht="15.75">
      <c r="A399" s="153">
        <v>2</v>
      </c>
      <c r="B399" s="152" t="s">
        <v>131</v>
      </c>
      <c r="C399" s="174"/>
    </row>
    <row r="400" spans="1:3" ht="31.5">
      <c r="A400" s="153" t="s">
        <v>6</v>
      </c>
      <c r="B400" s="151" t="s">
        <v>147</v>
      </c>
      <c r="C400" s="5" t="s">
        <v>349</v>
      </c>
    </row>
    <row r="401" spans="1:3" ht="47.25">
      <c r="A401" s="153" t="s">
        <v>7</v>
      </c>
      <c r="B401" s="151" t="s">
        <v>148</v>
      </c>
      <c r="C401" s="5" t="s">
        <v>320</v>
      </c>
    </row>
    <row r="402" spans="1:3" ht="31.5">
      <c r="A402" s="153" t="s">
        <v>8</v>
      </c>
      <c r="B402" s="151" t="s">
        <v>149</v>
      </c>
      <c r="C402" s="5" t="s">
        <v>320</v>
      </c>
    </row>
    <row r="403" spans="1:3" ht="31.5">
      <c r="A403" s="153">
        <v>3</v>
      </c>
      <c r="B403" s="152" t="s">
        <v>150</v>
      </c>
      <c r="C403" s="174"/>
    </row>
    <row r="404" spans="1:3" ht="31.5">
      <c r="A404" s="153" t="s">
        <v>132</v>
      </c>
      <c r="B404" s="151" t="s">
        <v>151</v>
      </c>
      <c r="C404" s="5" t="s">
        <v>349</v>
      </c>
    </row>
    <row r="405" spans="1:3" ht="15.75">
      <c r="A405" s="153" t="s">
        <v>133</v>
      </c>
      <c r="B405" s="151" t="s">
        <v>152</v>
      </c>
      <c r="C405" s="5" t="s">
        <v>349</v>
      </c>
    </row>
    <row r="406" spans="1:3" ht="15.75">
      <c r="A406" s="153" t="s">
        <v>134</v>
      </c>
      <c r="B406" s="151" t="s">
        <v>153</v>
      </c>
      <c r="C406" s="5" t="s">
        <v>349</v>
      </c>
    </row>
    <row r="407" spans="1:3" ht="15.75">
      <c r="A407" s="153" t="s">
        <v>154</v>
      </c>
      <c r="B407" s="151" t="s">
        <v>155</v>
      </c>
      <c r="C407" s="5" t="s">
        <v>349</v>
      </c>
    </row>
    <row r="408" spans="1:3" ht="15.75">
      <c r="A408" s="153" t="s">
        <v>156</v>
      </c>
      <c r="B408" s="151" t="s">
        <v>157</v>
      </c>
      <c r="C408" s="5" t="s">
        <v>349</v>
      </c>
    </row>
    <row r="409" spans="1:3" ht="15.75">
      <c r="A409" s="153">
        <v>4</v>
      </c>
      <c r="B409" s="152" t="s">
        <v>136</v>
      </c>
      <c r="C409" s="174"/>
    </row>
    <row r="410" spans="1:3" ht="15.75">
      <c r="A410" s="153" t="s">
        <v>10</v>
      </c>
      <c r="B410" s="151" t="s">
        <v>158</v>
      </c>
      <c r="C410" s="5" t="s">
        <v>349</v>
      </c>
    </row>
    <row r="411" spans="1:3" ht="47.25">
      <c r="A411" s="153" t="s">
        <v>11</v>
      </c>
      <c r="B411" s="151" t="s">
        <v>159</v>
      </c>
      <c r="C411" s="5"/>
    </row>
    <row r="412" spans="1:3" ht="31.5">
      <c r="A412" s="153" t="s">
        <v>12</v>
      </c>
      <c r="B412" s="151" t="s">
        <v>160</v>
      </c>
      <c r="C412" s="5" t="s">
        <v>349</v>
      </c>
    </row>
    <row r="413" spans="1:3" ht="32.25" thickBot="1">
      <c r="A413" s="156" t="s">
        <v>67</v>
      </c>
      <c r="B413" s="157" t="s">
        <v>161</v>
      </c>
      <c r="C413" s="37" t="s">
        <v>349</v>
      </c>
    </row>
    <row r="414" ht="15.75">
      <c r="C414" s="66" t="s">
        <v>281</v>
      </c>
    </row>
    <row r="415" ht="15.75">
      <c r="C415" s="66" t="s">
        <v>221</v>
      </c>
    </row>
    <row r="416" ht="15.75">
      <c r="C416" s="66" t="s">
        <v>389</v>
      </c>
    </row>
    <row r="417" ht="15.75">
      <c r="C417" s="66"/>
    </row>
    <row r="418" ht="15.75">
      <c r="C418" s="66" t="s">
        <v>222</v>
      </c>
    </row>
    <row r="419" ht="15.75">
      <c r="C419" s="66" t="s">
        <v>492</v>
      </c>
    </row>
    <row r="420" ht="15.75">
      <c r="C420" s="66"/>
    </row>
    <row r="421" spans="2:3" ht="15.75" customHeight="1">
      <c r="B421" s="888" t="s">
        <v>484</v>
      </c>
      <c r="C421" s="888" t="s">
        <v>484</v>
      </c>
    </row>
    <row r="422" ht="15.75">
      <c r="C422" s="66" t="s">
        <v>689</v>
      </c>
    </row>
    <row r="423" ht="15.75">
      <c r="C423" s="66" t="s">
        <v>223</v>
      </c>
    </row>
    <row r="424" ht="15.75">
      <c r="C424" s="66"/>
    </row>
    <row r="425" spans="1:3" ht="15.75" customHeight="1">
      <c r="A425" s="983" t="s">
        <v>496</v>
      </c>
      <c r="B425" s="983"/>
      <c r="C425" s="983"/>
    </row>
    <row r="427" spans="1:3" ht="54.75" customHeight="1" thickBot="1">
      <c r="A427" s="984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B427" s="984"/>
      <c r="C427" s="984"/>
    </row>
    <row r="428" spans="1:3" ht="15.75">
      <c r="A428" s="171" t="s">
        <v>0</v>
      </c>
      <c r="B428" s="172" t="s">
        <v>129</v>
      </c>
      <c r="C428" s="173" t="s">
        <v>130</v>
      </c>
    </row>
    <row r="429" spans="1:3" ht="15.75">
      <c r="A429" s="153">
        <v>1</v>
      </c>
      <c r="B429" s="152" t="s">
        <v>138</v>
      </c>
      <c r="C429" s="174"/>
    </row>
    <row r="430" spans="1:3" ht="15.75">
      <c r="A430" s="153" t="s">
        <v>3</v>
      </c>
      <c r="B430" s="154" t="s">
        <v>139</v>
      </c>
      <c r="C430" s="5" t="s">
        <v>320</v>
      </c>
    </row>
    <row r="431" spans="1:3" ht="15.75">
      <c r="A431" s="153" t="s">
        <v>4</v>
      </c>
      <c r="B431" s="154" t="s">
        <v>140</v>
      </c>
      <c r="C431" s="5" t="s">
        <v>320</v>
      </c>
    </row>
    <row r="432" spans="1:3" ht="31.5">
      <c r="A432" s="153" t="s">
        <v>14</v>
      </c>
      <c r="B432" s="151" t="s">
        <v>141</v>
      </c>
      <c r="C432" s="5" t="s">
        <v>349</v>
      </c>
    </row>
    <row r="433" spans="1:3" ht="47.25">
      <c r="A433" s="153" t="s">
        <v>29</v>
      </c>
      <c r="B433" s="151" t="s">
        <v>142</v>
      </c>
      <c r="C433" s="5" t="s">
        <v>320</v>
      </c>
    </row>
    <row r="434" spans="1:3" ht="15.75">
      <c r="A434" s="153" t="s">
        <v>143</v>
      </c>
      <c r="B434" s="151" t="s">
        <v>144</v>
      </c>
      <c r="C434" s="5" t="s">
        <v>349</v>
      </c>
    </row>
    <row r="435" spans="1:3" ht="15.75">
      <c r="A435" s="153" t="s">
        <v>145</v>
      </c>
      <c r="B435" s="151" t="s">
        <v>146</v>
      </c>
      <c r="C435" s="5" t="s">
        <v>349</v>
      </c>
    </row>
    <row r="436" spans="1:3" ht="15.75">
      <c r="A436" s="153">
        <v>2</v>
      </c>
      <c r="B436" s="152" t="s">
        <v>131</v>
      </c>
      <c r="C436" s="174"/>
    </row>
    <row r="437" spans="1:3" ht="31.5">
      <c r="A437" s="153" t="s">
        <v>6</v>
      </c>
      <c r="B437" s="151" t="s">
        <v>147</v>
      </c>
      <c r="C437" s="5" t="s">
        <v>349</v>
      </c>
    </row>
    <row r="438" spans="1:3" ht="47.25">
      <c r="A438" s="153" t="s">
        <v>7</v>
      </c>
      <c r="B438" s="151" t="s">
        <v>148</v>
      </c>
      <c r="C438" s="5" t="s">
        <v>320</v>
      </c>
    </row>
    <row r="439" spans="1:3" ht="31.5">
      <c r="A439" s="153" t="s">
        <v>8</v>
      </c>
      <c r="B439" s="151" t="s">
        <v>149</v>
      </c>
      <c r="C439" s="5" t="s">
        <v>320</v>
      </c>
    </row>
    <row r="440" spans="1:3" ht="31.5">
      <c r="A440" s="153">
        <v>3</v>
      </c>
      <c r="B440" s="152" t="s">
        <v>150</v>
      </c>
      <c r="C440" s="174"/>
    </row>
    <row r="441" spans="1:3" ht="31.5">
      <c r="A441" s="153" t="s">
        <v>132</v>
      </c>
      <c r="B441" s="151" t="s">
        <v>151</v>
      </c>
      <c r="C441" s="5" t="s">
        <v>349</v>
      </c>
    </row>
    <row r="442" spans="1:3" ht="15.75">
      <c r="A442" s="153" t="s">
        <v>133</v>
      </c>
      <c r="B442" s="151" t="s">
        <v>152</v>
      </c>
      <c r="C442" s="5" t="s">
        <v>349</v>
      </c>
    </row>
    <row r="443" spans="1:3" ht="15.75">
      <c r="A443" s="153" t="s">
        <v>134</v>
      </c>
      <c r="B443" s="151" t="s">
        <v>153</v>
      </c>
      <c r="C443" s="5" t="s">
        <v>349</v>
      </c>
    </row>
    <row r="444" spans="1:3" ht="15.75">
      <c r="A444" s="153" t="s">
        <v>154</v>
      </c>
      <c r="B444" s="151" t="s">
        <v>155</v>
      </c>
      <c r="C444" s="5" t="s">
        <v>349</v>
      </c>
    </row>
    <row r="445" spans="1:3" ht="15.75">
      <c r="A445" s="153" t="s">
        <v>156</v>
      </c>
      <c r="B445" s="151" t="s">
        <v>157</v>
      </c>
      <c r="C445" s="5" t="s">
        <v>349</v>
      </c>
    </row>
    <row r="446" spans="1:3" ht="15.75">
      <c r="A446" s="153">
        <v>4</v>
      </c>
      <c r="B446" s="152" t="s">
        <v>136</v>
      </c>
      <c r="C446" s="174"/>
    </row>
    <row r="447" spans="1:3" ht="15.75">
      <c r="A447" s="153" t="s">
        <v>10</v>
      </c>
      <c r="B447" s="151" t="s">
        <v>158</v>
      </c>
      <c r="C447" s="5" t="s">
        <v>349</v>
      </c>
    </row>
    <row r="448" spans="1:3" ht="47.25">
      <c r="A448" s="153" t="s">
        <v>11</v>
      </c>
      <c r="B448" s="151" t="s">
        <v>159</v>
      </c>
      <c r="C448" s="5"/>
    </row>
    <row r="449" spans="1:3" ht="31.5">
      <c r="A449" s="153" t="s">
        <v>12</v>
      </c>
      <c r="B449" s="151" t="s">
        <v>160</v>
      </c>
      <c r="C449" s="5" t="s">
        <v>349</v>
      </c>
    </row>
    <row r="450" spans="1:3" ht="32.25" thickBot="1">
      <c r="A450" s="156" t="s">
        <v>67</v>
      </c>
      <c r="B450" s="157" t="s">
        <v>161</v>
      </c>
      <c r="C450" s="37" t="s">
        <v>349</v>
      </c>
    </row>
    <row r="451" ht="15.75">
      <c r="C451" s="66" t="s">
        <v>281</v>
      </c>
    </row>
    <row r="452" ht="15.75">
      <c r="C452" s="66" t="s">
        <v>221</v>
      </c>
    </row>
    <row r="453" ht="15.75">
      <c r="C453" s="66" t="s">
        <v>389</v>
      </c>
    </row>
    <row r="454" ht="15.75">
      <c r="C454" s="66"/>
    </row>
    <row r="455" ht="15.75">
      <c r="C455" s="66" t="s">
        <v>222</v>
      </c>
    </row>
    <row r="456" ht="15.75">
      <c r="C456" s="66" t="s">
        <v>492</v>
      </c>
    </row>
    <row r="457" ht="15.75">
      <c r="C457" s="66"/>
    </row>
    <row r="458" spans="2:3" ht="15.75">
      <c r="B458" s="888" t="s">
        <v>484</v>
      </c>
      <c r="C458" s="888" t="s">
        <v>484</v>
      </c>
    </row>
    <row r="459" ht="15.75">
      <c r="C459" s="66" t="s">
        <v>689</v>
      </c>
    </row>
    <row r="460" ht="15.75">
      <c r="C460" s="66" t="s">
        <v>223</v>
      </c>
    </row>
    <row r="461" ht="15.75">
      <c r="C461" s="66"/>
    </row>
    <row r="462" spans="1:3" ht="15.75">
      <c r="A462" s="983" t="s">
        <v>496</v>
      </c>
      <c r="B462" s="983"/>
      <c r="C462" s="983"/>
    </row>
    <row r="464" spans="1:3" ht="56.25" customHeight="1" thickBot="1">
      <c r="A464" s="984" t="str">
        <f>'Формат ФСТ'!B27</f>
        <v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v>
      </c>
      <c r="B464" s="984"/>
      <c r="C464" s="984"/>
    </row>
    <row r="465" spans="1:3" ht="15.75">
      <c r="A465" s="171" t="s">
        <v>0</v>
      </c>
      <c r="B465" s="172" t="s">
        <v>129</v>
      </c>
      <c r="C465" s="173" t="s">
        <v>130</v>
      </c>
    </row>
    <row r="466" spans="1:3" ht="15.75">
      <c r="A466" s="153">
        <v>1</v>
      </c>
      <c r="B466" s="152" t="s">
        <v>138</v>
      </c>
      <c r="C466" s="174"/>
    </row>
    <row r="467" spans="1:3" ht="15.75">
      <c r="A467" s="153" t="s">
        <v>3</v>
      </c>
      <c r="B467" s="154" t="s">
        <v>139</v>
      </c>
      <c r="C467" s="5" t="s">
        <v>320</v>
      </c>
    </row>
    <row r="468" spans="1:3" ht="15.75">
      <c r="A468" s="153" t="s">
        <v>4</v>
      </c>
      <c r="B468" s="154" t="s">
        <v>140</v>
      </c>
      <c r="C468" s="5" t="s">
        <v>320</v>
      </c>
    </row>
    <row r="469" spans="1:3" ht="31.5">
      <c r="A469" s="153" t="s">
        <v>14</v>
      </c>
      <c r="B469" s="151" t="s">
        <v>141</v>
      </c>
      <c r="C469" s="5" t="s">
        <v>349</v>
      </c>
    </row>
    <row r="470" spans="1:3" ht="47.25">
      <c r="A470" s="153" t="s">
        <v>29</v>
      </c>
      <c r="B470" s="151" t="s">
        <v>142</v>
      </c>
      <c r="C470" s="5" t="s">
        <v>320</v>
      </c>
    </row>
    <row r="471" spans="1:3" ht="15.75">
      <c r="A471" s="153" t="s">
        <v>143</v>
      </c>
      <c r="B471" s="151" t="s">
        <v>144</v>
      </c>
      <c r="C471" s="5" t="s">
        <v>349</v>
      </c>
    </row>
    <row r="472" spans="1:3" ht="15.75">
      <c r="A472" s="153" t="s">
        <v>145</v>
      </c>
      <c r="B472" s="151" t="s">
        <v>146</v>
      </c>
      <c r="C472" s="5" t="s">
        <v>349</v>
      </c>
    </row>
    <row r="473" spans="1:3" ht="15.75">
      <c r="A473" s="153">
        <v>2</v>
      </c>
      <c r="B473" s="152" t="s">
        <v>131</v>
      </c>
      <c r="C473" s="174"/>
    </row>
    <row r="474" spans="1:3" ht="31.5">
      <c r="A474" s="153" t="s">
        <v>6</v>
      </c>
      <c r="B474" s="151" t="s">
        <v>147</v>
      </c>
      <c r="C474" s="5" t="s">
        <v>349</v>
      </c>
    </row>
    <row r="475" spans="1:3" ht="15" customHeight="1">
      <c r="A475" s="153" t="s">
        <v>7</v>
      </c>
      <c r="B475" s="151" t="s">
        <v>148</v>
      </c>
      <c r="C475" s="5" t="s">
        <v>320</v>
      </c>
    </row>
    <row r="476" spans="1:3" ht="31.5">
      <c r="A476" s="153" t="s">
        <v>8</v>
      </c>
      <c r="B476" s="151" t="s">
        <v>149</v>
      </c>
      <c r="C476" s="5" t="s">
        <v>320</v>
      </c>
    </row>
    <row r="477" spans="1:3" ht="31.5">
      <c r="A477" s="153">
        <v>3</v>
      </c>
      <c r="B477" s="152" t="s">
        <v>150</v>
      </c>
      <c r="C477" s="174"/>
    </row>
    <row r="478" spans="1:3" ht="31.5">
      <c r="A478" s="153" t="s">
        <v>132</v>
      </c>
      <c r="B478" s="151" t="s">
        <v>151</v>
      </c>
      <c r="C478" s="5" t="s">
        <v>349</v>
      </c>
    </row>
    <row r="479" spans="1:3" ht="15.75">
      <c r="A479" s="153" t="s">
        <v>133</v>
      </c>
      <c r="B479" s="151" t="s">
        <v>152</v>
      </c>
      <c r="C479" s="5" t="s">
        <v>349</v>
      </c>
    </row>
    <row r="480" spans="1:3" ht="15.75" customHeight="1">
      <c r="A480" s="153" t="s">
        <v>134</v>
      </c>
      <c r="B480" s="151" t="s">
        <v>153</v>
      </c>
      <c r="C480" s="5" t="s">
        <v>349</v>
      </c>
    </row>
    <row r="481" spans="1:3" ht="15.75">
      <c r="A481" s="153" t="s">
        <v>154</v>
      </c>
      <c r="B481" s="151" t="s">
        <v>155</v>
      </c>
      <c r="C481" s="5" t="s">
        <v>349</v>
      </c>
    </row>
    <row r="482" spans="1:3" ht="16.5" customHeight="1">
      <c r="A482" s="153" t="s">
        <v>156</v>
      </c>
      <c r="B482" s="151" t="s">
        <v>157</v>
      </c>
      <c r="C482" s="5" t="s">
        <v>349</v>
      </c>
    </row>
    <row r="483" spans="1:3" ht="15.75">
      <c r="A483" s="153">
        <v>4</v>
      </c>
      <c r="B483" s="152" t="s">
        <v>136</v>
      </c>
      <c r="C483" s="174"/>
    </row>
    <row r="484" spans="1:3" ht="15.75">
      <c r="A484" s="153" t="s">
        <v>10</v>
      </c>
      <c r="B484" s="151" t="s">
        <v>158</v>
      </c>
      <c r="C484" s="5" t="s">
        <v>349</v>
      </c>
    </row>
    <row r="485" spans="1:3" ht="47.25">
      <c r="A485" s="153" t="s">
        <v>11</v>
      </c>
      <c r="B485" s="151" t="s">
        <v>159</v>
      </c>
      <c r="C485" s="5"/>
    </row>
    <row r="486" spans="1:3" ht="31.5">
      <c r="A486" s="153" t="s">
        <v>12</v>
      </c>
      <c r="B486" s="151" t="s">
        <v>160</v>
      </c>
      <c r="C486" s="5" t="s">
        <v>349</v>
      </c>
    </row>
    <row r="487" spans="1:3" ht="32.25" thickBot="1">
      <c r="A487" s="156" t="s">
        <v>67</v>
      </c>
      <c r="B487" s="157" t="s">
        <v>161</v>
      </c>
      <c r="C487" s="37" t="s">
        <v>349</v>
      </c>
    </row>
    <row r="488" ht="15.75">
      <c r="C488" s="66" t="s">
        <v>281</v>
      </c>
    </row>
    <row r="489" ht="15.75">
      <c r="C489" s="66" t="s">
        <v>221</v>
      </c>
    </row>
    <row r="490" ht="15.75">
      <c r="C490" s="66" t="s">
        <v>389</v>
      </c>
    </row>
    <row r="491" ht="15.75">
      <c r="C491" s="66"/>
    </row>
    <row r="492" ht="15.75">
      <c r="C492" s="66" t="s">
        <v>222</v>
      </c>
    </row>
    <row r="493" ht="15.75">
      <c r="C493" s="66" t="s">
        <v>492</v>
      </c>
    </row>
    <row r="494" ht="15.75">
      <c r="C494" s="66"/>
    </row>
    <row r="495" spans="2:3" ht="15.75">
      <c r="B495" s="888" t="s">
        <v>484</v>
      </c>
      <c r="C495" s="888" t="s">
        <v>484</v>
      </c>
    </row>
    <row r="496" ht="15.75">
      <c r="C496" s="66" t="s">
        <v>689</v>
      </c>
    </row>
    <row r="497" ht="15.75">
      <c r="C497" s="66" t="s">
        <v>223</v>
      </c>
    </row>
    <row r="498" ht="15.75">
      <c r="C498" s="66"/>
    </row>
    <row r="499" spans="1:3" ht="15.75">
      <c r="A499" s="983" t="s">
        <v>496</v>
      </c>
      <c r="B499" s="983"/>
      <c r="C499" s="983"/>
    </row>
    <row r="501" spans="1:3" ht="54" customHeight="1" thickBot="1">
      <c r="A501" s="984" t="str">
        <f>'Формат ФСТ'!B28</f>
        <v>Строительство БКТП и КЛ-6кВ, взамен выбывающих основных фондов в пос .Болшево, ул.Станционная</v>
      </c>
      <c r="B501" s="984"/>
      <c r="C501" s="984"/>
    </row>
    <row r="502" spans="1:3" ht="15.75">
      <c r="A502" s="171" t="s">
        <v>0</v>
      </c>
      <c r="B502" s="172" t="s">
        <v>129</v>
      </c>
      <c r="C502" s="173" t="s">
        <v>130</v>
      </c>
    </row>
    <row r="503" spans="1:3" ht="15.75">
      <c r="A503" s="153">
        <v>1</v>
      </c>
      <c r="B503" s="152" t="s">
        <v>138</v>
      </c>
      <c r="C503" s="174"/>
    </row>
    <row r="504" spans="1:3" ht="15.75">
      <c r="A504" s="153" t="s">
        <v>3</v>
      </c>
      <c r="B504" s="154" t="s">
        <v>139</v>
      </c>
      <c r="C504" s="5" t="s">
        <v>320</v>
      </c>
    </row>
    <row r="505" spans="1:3" ht="15.75">
      <c r="A505" s="153" t="s">
        <v>4</v>
      </c>
      <c r="B505" s="154" t="s">
        <v>140</v>
      </c>
      <c r="C505" s="5" t="s">
        <v>320</v>
      </c>
    </row>
    <row r="506" spans="1:3" ht="31.5">
      <c r="A506" s="153" t="s">
        <v>14</v>
      </c>
      <c r="B506" s="151" t="s">
        <v>141</v>
      </c>
      <c r="C506" s="5" t="s">
        <v>349</v>
      </c>
    </row>
    <row r="507" spans="1:3" ht="47.25">
      <c r="A507" s="153" t="s">
        <v>29</v>
      </c>
      <c r="B507" s="151" t="s">
        <v>142</v>
      </c>
      <c r="C507" s="5" t="s">
        <v>320</v>
      </c>
    </row>
    <row r="508" spans="1:3" ht="15.75">
      <c r="A508" s="153" t="s">
        <v>143</v>
      </c>
      <c r="B508" s="151" t="s">
        <v>144</v>
      </c>
      <c r="C508" s="5" t="s">
        <v>349</v>
      </c>
    </row>
    <row r="509" spans="1:3" ht="15.75">
      <c r="A509" s="153" t="s">
        <v>145</v>
      </c>
      <c r="B509" s="151" t="s">
        <v>146</v>
      </c>
      <c r="C509" s="5" t="s">
        <v>349</v>
      </c>
    </row>
    <row r="510" spans="1:3" ht="15.75">
      <c r="A510" s="153">
        <v>2</v>
      </c>
      <c r="B510" s="152" t="s">
        <v>131</v>
      </c>
      <c r="C510" s="174"/>
    </row>
    <row r="511" spans="1:3" ht="31.5">
      <c r="A511" s="153" t="s">
        <v>6</v>
      </c>
      <c r="B511" s="151" t="s">
        <v>147</v>
      </c>
      <c r="C511" s="5" t="s">
        <v>349</v>
      </c>
    </row>
    <row r="512" spans="1:3" ht="47.25">
      <c r="A512" s="153" t="s">
        <v>7</v>
      </c>
      <c r="B512" s="151" t="s">
        <v>148</v>
      </c>
      <c r="C512" s="5" t="s">
        <v>320</v>
      </c>
    </row>
    <row r="513" spans="1:3" ht="31.5">
      <c r="A513" s="153" t="s">
        <v>8</v>
      </c>
      <c r="B513" s="151" t="s">
        <v>149</v>
      </c>
      <c r="C513" s="5" t="s">
        <v>320</v>
      </c>
    </row>
    <row r="514" spans="1:3" ht="31.5">
      <c r="A514" s="153">
        <v>3</v>
      </c>
      <c r="B514" s="152" t="s">
        <v>150</v>
      </c>
      <c r="C514" s="174"/>
    </row>
    <row r="515" spans="1:3" ht="31.5">
      <c r="A515" s="153" t="s">
        <v>132</v>
      </c>
      <c r="B515" s="151" t="s">
        <v>151</v>
      </c>
      <c r="C515" s="5" t="s">
        <v>349</v>
      </c>
    </row>
    <row r="516" spans="1:3" ht="15.75">
      <c r="A516" s="153" t="s">
        <v>133</v>
      </c>
      <c r="B516" s="151" t="s">
        <v>152</v>
      </c>
      <c r="C516" s="5" t="s">
        <v>349</v>
      </c>
    </row>
    <row r="517" spans="1:3" ht="15.75">
      <c r="A517" s="153" t="s">
        <v>134</v>
      </c>
      <c r="B517" s="151" t="s">
        <v>153</v>
      </c>
      <c r="C517" s="5" t="s">
        <v>349</v>
      </c>
    </row>
    <row r="518" spans="1:3" ht="15.75">
      <c r="A518" s="153" t="s">
        <v>154</v>
      </c>
      <c r="B518" s="151" t="s">
        <v>155</v>
      </c>
      <c r="C518" s="5" t="s">
        <v>349</v>
      </c>
    </row>
    <row r="519" spans="1:3" ht="15.75">
      <c r="A519" s="153" t="s">
        <v>156</v>
      </c>
      <c r="B519" s="151" t="s">
        <v>157</v>
      </c>
      <c r="C519" s="5" t="s">
        <v>349</v>
      </c>
    </row>
    <row r="520" spans="1:3" ht="15.75">
      <c r="A520" s="153">
        <v>4</v>
      </c>
      <c r="B520" s="152" t="s">
        <v>136</v>
      </c>
      <c r="C520" s="174"/>
    </row>
    <row r="521" spans="1:3" ht="15.75">
      <c r="A521" s="153" t="s">
        <v>10</v>
      </c>
      <c r="B521" s="151" t="s">
        <v>158</v>
      </c>
      <c r="C521" s="5" t="s">
        <v>349</v>
      </c>
    </row>
    <row r="522" spans="1:3" ht="47.25">
      <c r="A522" s="153" t="s">
        <v>11</v>
      </c>
      <c r="B522" s="151" t="s">
        <v>159</v>
      </c>
      <c r="C522" s="5"/>
    </row>
    <row r="523" spans="1:3" ht="31.5">
      <c r="A523" s="153" t="s">
        <v>12</v>
      </c>
      <c r="B523" s="151" t="s">
        <v>160</v>
      </c>
      <c r="C523" s="5" t="s">
        <v>349</v>
      </c>
    </row>
    <row r="524" spans="1:3" ht="32.25" thickBot="1">
      <c r="A524" s="156" t="s">
        <v>67</v>
      </c>
      <c r="B524" s="157" t="s">
        <v>161</v>
      </c>
      <c r="C524" s="37" t="s">
        <v>349</v>
      </c>
    </row>
    <row r="525" spans="1:3" ht="15.75">
      <c r="A525" s="95"/>
      <c r="B525" s="155"/>
      <c r="C525" s="33"/>
    </row>
    <row r="526" spans="1:3" ht="15.75">
      <c r="A526" s="95"/>
      <c r="B526" s="155"/>
      <c r="C526" s="33"/>
    </row>
    <row r="527" ht="15.75">
      <c r="C527" s="66" t="s">
        <v>281</v>
      </c>
    </row>
    <row r="528" ht="15.75">
      <c r="C528" s="66" t="s">
        <v>221</v>
      </c>
    </row>
    <row r="529" ht="15.75">
      <c r="C529" s="66" t="s">
        <v>389</v>
      </c>
    </row>
    <row r="530" ht="15.75">
      <c r="C530" s="66"/>
    </row>
    <row r="531" ht="15.75">
      <c r="C531" s="66" t="s">
        <v>222</v>
      </c>
    </row>
    <row r="532" ht="15.75">
      <c r="C532" s="66" t="s">
        <v>492</v>
      </c>
    </row>
    <row r="533" ht="15.75">
      <c r="C533" s="66"/>
    </row>
    <row r="534" spans="2:3" ht="15.75">
      <c r="B534" s="888" t="s">
        <v>484</v>
      </c>
      <c r="C534" s="888" t="s">
        <v>484</v>
      </c>
    </row>
    <row r="535" ht="15.75">
      <c r="C535" s="66" t="s">
        <v>689</v>
      </c>
    </row>
    <row r="536" ht="15.75">
      <c r="C536" s="66" t="s">
        <v>223</v>
      </c>
    </row>
    <row r="537" ht="15.75">
      <c r="C537" s="66"/>
    </row>
    <row r="538" spans="1:3" ht="15.75">
      <c r="A538" s="983" t="s">
        <v>496</v>
      </c>
      <c r="B538" s="983"/>
      <c r="C538" s="983"/>
    </row>
    <row r="540" spans="1:3" ht="93.75" customHeight="1" thickBot="1">
      <c r="A540" s="984" t="str">
        <f>'Формат ФСТ'!B29</f>
        <v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v>
      </c>
      <c r="B540" s="984"/>
      <c r="C540" s="984"/>
    </row>
    <row r="541" spans="1:3" ht="15.75">
      <c r="A541" s="171" t="s">
        <v>0</v>
      </c>
      <c r="B541" s="172" t="s">
        <v>129</v>
      </c>
      <c r="C541" s="173" t="s">
        <v>130</v>
      </c>
    </row>
    <row r="542" spans="1:3" ht="15.75">
      <c r="A542" s="153">
        <v>1</v>
      </c>
      <c r="B542" s="152" t="s">
        <v>138</v>
      </c>
      <c r="C542" s="174"/>
    </row>
    <row r="543" spans="1:3" ht="15.75">
      <c r="A543" s="153" t="s">
        <v>3</v>
      </c>
      <c r="B543" s="154" t="s">
        <v>139</v>
      </c>
      <c r="C543" s="5" t="s">
        <v>320</v>
      </c>
    </row>
    <row r="544" spans="1:3" ht="15.75">
      <c r="A544" s="153" t="s">
        <v>4</v>
      </c>
      <c r="B544" s="154" t="s">
        <v>140</v>
      </c>
      <c r="C544" s="5" t="s">
        <v>320</v>
      </c>
    </row>
    <row r="545" spans="1:3" ht="31.5">
      <c r="A545" s="153" t="s">
        <v>14</v>
      </c>
      <c r="B545" s="151" t="s">
        <v>141</v>
      </c>
      <c r="C545" s="5" t="s">
        <v>349</v>
      </c>
    </row>
    <row r="546" spans="1:3" ht="47.25">
      <c r="A546" s="153" t="s">
        <v>29</v>
      </c>
      <c r="B546" s="151" t="s">
        <v>142</v>
      </c>
      <c r="C546" s="5" t="s">
        <v>320</v>
      </c>
    </row>
    <row r="547" spans="1:3" ht="15.75">
      <c r="A547" s="153" t="s">
        <v>143</v>
      </c>
      <c r="B547" s="151" t="s">
        <v>144</v>
      </c>
      <c r="C547" s="5" t="s">
        <v>349</v>
      </c>
    </row>
    <row r="548" spans="1:3" ht="15.75">
      <c r="A548" s="153" t="s">
        <v>145</v>
      </c>
      <c r="B548" s="151" t="s">
        <v>146</v>
      </c>
      <c r="C548" s="5" t="s">
        <v>349</v>
      </c>
    </row>
    <row r="549" spans="1:3" ht="15.75">
      <c r="A549" s="153">
        <v>2</v>
      </c>
      <c r="B549" s="152" t="s">
        <v>131</v>
      </c>
      <c r="C549" s="174"/>
    </row>
    <row r="550" spans="1:3" ht="31.5">
      <c r="A550" s="153" t="s">
        <v>6</v>
      </c>
      <c r="B550" s="151" t="s">
        <v>147</v>
      </c>
      <c r="C550" s="5" t="s">
        <v>349</v>
      </c>
    </row>
    <row r="551" spans="1:3" ht="47.25">
      <c r="A551" s="153" t="s">
        <v>7</v>
      </c>
      <c r="B551" s="151" t="s">
        <v>148</v>
      </c>
      <c r="C551" s="5" t="s">
        <v>320</v>
      </c>
    </row>
    <row r="552" spans="1:3" ht="31.5">
      <c r="A552" s="153" t="s">
        <v>8</v>
      </c>
      <c r="B552" s="151" t="s">
        <v>149</v>
      </c>
      <c r="C552" s="5" t="s">
        <v>320</v>
      </c>
    </row>
    <row r="553" spans="1:3" ht="31.5">
      <c r="A553" s="153">
        <v>3</v>
      </c>
      <c r="B553" s="152" t="s">
        <v>150</v>
      </c>
      <c r="C553" s="174"/>
    </row>
    <row r="554" spans="1:3" ht="31.5">
      <c r="A554" s="153" t="s">
        <v>132</v>
      </c>
      <c r="B554" s="151" t="s">
        <v>151</v>
      </c>
      <c r="C554" s="5" t="s">
        <v>349</v>
      </c>
    </row>
    <row r="555" spans="1:3" ht="15.75">
      <c r="A555" s="153" t="s">
        <v>133</v>
      </c>
      <c r="B555" s="151" t="s">
        <v>152</v>
      </c>
      <c r="C555" s="5" t="s">
        <v>349</v>
      </c>
    </row>
    <row r="556" spans="1:3" ht="15.75">
      <c r="A556" s="153" t="s">
        <v>134</v>
      </c>
      <c r="B556" s="151" t="s">
        <v>153</v>
      </c>
      <c r="C556" s="5" t="s">
        <v>349</v>
      </c>
    </row>
    <row r="557" spans="1:3" ht="15.75">
      <c r="A557" s="153" t="s">
        <v>154</v>
      </c>
      <c r="B557" s="151" t="s">
        <v>155</v>
      </c>
      <c r="C557" s="5" t="s">
        <v>349</v>
      </c>
    </row>
    <row r="558" spans="1:3" ht="15.75">
      <c r="A558" s="153" t="s">
        <v>156</v>
      </c>
      <c r="B558" s="151" t="s">
        <v>157</v>
      </c>
      <c r="C558" s="5" t="s">
        <v>349</v>
      </c>
    </row>
    <row r="559" spans="1:3" ht="15.75">
      <c r="A559" s="153">
        <v>4</v>
      </c>
      <c r="B559" s="152" t="s">
        <v>136</v>
      </c>
      <c r="C559" s="174"/>
    </row>
    <row r="560" spans="1:3" ht="15.75">
      <c r="A560" s="153" t="s">
        <v>10</v>
      </c>
      <c r="B560" s="151" t="s">
        <v>158</v>
      </c>
      <c r="C560" s="5" t="s">
        <v>349</v>
      </c>
    </row>
    <row r="561" spans="1:3" ht="47.25">
      <c r="A561" s="153" t="s">
        <v>11</v>
      </c>
      <c r="B561" s="151" t="s">
        <v>159</v>
      </c>
      <c r="C561" s="5"/>
    </row>
    <row r="562" spans="1:3" ht="31.5">
      <c r="A562" s="153" t="s">
        <v>12</v>
      </c>
      <c r="B562" s="151" t="s">
        <v>160</v>
      </c>
      <c r="C562" s="5" t="s">
        <v>349</v>
      </c>
    </row>
    <row r="563" spans="1:3" ht="32.25" thickBot="1">
      <c r="A563" s="156" t="s">
        <v>67</v>
      </c>
      <c r="B563" s="157" t="s">
        <v>161</v>
      </c>
      <c r="C563" s="37" t="s">
        <v>349</v>
      </c>
    </row>
    <row r="571" ht="15.75">
      <c r="C571" s="66" t="s">
        <v>281</v>
      </c>
    </row>
    <row r="572" ht="15.75">
      <c r="C572" s="66" t="s">
        <v>221</v>
      </c>
    </row>
    <row r="573" ht="15.75">
      <c r="C573" s="66" t="s">
        <v>389</v>
      </c>
    </row>
    <row r="574" ht="15.75">
      <c r="C574" s="66"/>
    </row>
    <row r="575" ht="15.75">
      <c r="C575" s="66" t="s">
        <v>222</v>
      </c>
    </row>
    <row r="576" ht="15.75">
      <c r="C576" s="66" t="s">
        <v>492</v>
      </c>
    </row>
    <row r="577" ht="15.75">
      <c r="C577" s="66"/>
    </row>
    <row r="578" spans="2:3" ht="15.75">
      <c r="B578" s="888" t="s">
        <v>484</v>
      </c>
      <c r="C578" s="888" t="s">
        <v>484</v>
      </c>
    </row>
    <row r="579" ht="15.75">
      <c r="C579" s="66" t="s">
        <v>689</v>
      </c>
    </row>
    <row r="580" ht="15.75">
      <c r="C580" s="66" t="s">
        <v>223</v>
      </c>
    </row>
    <row r="581" ht="15.75">
      <c r="C581" s="66"/>
    </row>
    <row r="582" spans="1:3" ht="15.75">
      <c r="A582" s="983" t="s">
        <v>496</v>
      </c>
      <c r="B582" s="983"/>
      <c r="C582" s="983"/>
    </row>
    <row r="584" spans="1:3" ht="64.5" customHeight="1" thickBot="1">
      <c r="A584" s="984" t="str">
        <f>'Формат ФСТ'!B30</f>
        <v>Реконструкция РУ-10 кВ РП-1523, по адресу: г. Королев, пр-т Космонавтов,д. 21 Б</v>
      </c>
      <c r="B584" s="984"/>
      <c r="C584" s="984"/>
    </row>
    <row r="585" spans="1:3" ht="15.75">
      <c r="A585" s="171" t="s">
        <v>0</v>
      </c>
      <c r="B585" s="172" t="s">
        <v>129</v>
      </c>
      <c r="C585" s="173" t="s">
        <v>130</v>
      </c>
    </row>
    <row r="586" spans="1:3" ht="15.75">
      <c r="A586" s="153">
        <v>1</v>
      </c>
      <c r="B586" s="152" t="s">
        <v>138</v>
      </c>
      <c r="C586" s="174"/>
    </row>
    <row r="587" spans="1:3" ht="15.75">
      <c r="A587" s="153" t="s">
        <v>3</v>
      </c>
      <c r="B587" s="154" t="s">
        <v>139</v>
      </c>
      <c r="C587" s="5" t="s">
        <v>320</v>
      </c>
    </row>
    <row r="588" spans="1:3" ht="15.75">
      <c r="A588" s="153" t="s">
        <v>4</v>
      </c>
      <c r="B588" s="154" t="s">
        <v>140</v>
      </c>
      <c r="C588" s="5" t="s">
        <v>320</v>
      </c>
    </row>
    <row r="589" spans="1:3" ht="31.5">
      <c r="A589" s="153" t="s">
        <v>14</v>
      </c>
      <c r="B589" s="151" t="s">
        <v>141</v>
      </c>
      <c r="C589" s="5" t="s">
        <v>349</v>
      </c>
    </row>
    <row r="590" spans="1:3" ht="47.25">
      <c r="A590" s="153" t="s">
        <v>29</v>
      </c>
      <c r="B590" s="151" t="s">
        <v>142</v>
      </c>
      <c r="C590" s="5" t="s">
        <v>320</v>
      </c>
    </row>
    <row r="591" spans="1:3" ht="15.75">
      <c r="A591" s="153" t="s">
        <v>143</v>
      </c>
      <c r="B591" s="151" t="s">
        <v>144</v>
      </c>
      <c r="C591" s="5" t="s">
        <v>349</v>
      </c>
    </row>
    <row r="592" spans="1:3" ht="15.75">
      <c r="A592" s="153" t="s">
        <v>145</v>
      </c>
      <c r="B592" s="151" t="s">
        <v>146</v>
      </c>
      <c r="C592" s="5" t="s">
        <v>349</v>
      </c>
    </row>
    <row r="593" spans="1:3" ht="15.75">
      <c r="A593" s="153">
        <v>2</v>
      </c>
      <c r="B593" s="152" t="s">
        <v>131</v>
      </c>
      <c r="C593" s="174"/>
    </row>
    <row r="594" spans="1:3" ht="31.5">
      <c r="A594" s="153" t="s">
        <v>6</v>
      </c>
      <c r="B594" s="151" t="s">
        <v>147</v>
      </c>
      <c r="C594" s="5" t="s">
        <v>349</v>
      </c>
    </row>
    <row r="595" spans="1:3" ht="47.25">
      <c r="A595" s="153" t="s">
        <v>7</v>
      </c>
      <c r="B595" s="151" t="s">
        <v>148</v>
      </c>
      <c r="C595" s="5" t="s">
        <v>320</v>
      </c>
    </row>
    <row r="596" spans="1:3" ht="31.5">
      <c r="A596" s="153" t="s">
        <v>8</v>
      </c>
      <c r="B596" s="151" t="s">
        <v>149</v>
      </c>
      <c r="C596" s="5" t="s">
        <v>320</v>
      </c>
    </row>
    <row r="597" spans="1:3" ht="31.5">
      <c r="A597" s="153">
        <v>3</v>
      </c>
      <c r="B597" s="152" t="s">
        <v>150</v>
      </c>
      <c r="C597" s="174"/>
    </row>
    <row r="598" spans="1:3" ht="31.5">
      <c r="A598" s="153" t="s">
        <v>132</v>
      </c>
      <c r="B598" s="151" t="s">
        <v>151</v>
      </c>
      <c r="C598" s="5" t="s">
        <v>349</v>
      </c>
    </row>
    <row r="599" spans="1:3" ht="15.75">
      <c r="A599" s="153" t="s">
        <v>133</v>
      </c>
      <c r="B599" s="151" t="s">
        <v>152</v>
      </c>
      <c r="C599" s="5" t="s">
        <v>349</v>
      </c>
    </row>
    <row r="600" spans="1:3" ht="15.75">
      <c r="A600" s="153" t="s">
        <v>134</v>
      </c>
      <c r="B600" s="151" t="s">
        <v>153</v>
      </c>
      <c r="C600" s="5" t="s">
        <v>349</v>
      </c>
    </row>
    <row r="601" spans="1:3" ht="15.75">
      <c r="A601" s="153" t="s">
        <v>154</v>
      </c>
      <c r="B601" s="151" t="s">
        <v>155</v>
      </c>
      <c r="C601" s="5" t="s">
        <v>349</v>
      </c>
    </row>
    <row r="602" spans="1:3" ht="15.75">
      <c r="A602" s="153" t="s">
        <v>156</v>
      </c>
      <c r="B602" s="151" t="s">
        <v>157</v>
      </c>
      <c r="C602" s="5" t="s">
        <v>349</v>
      </c>
    </row>
    <row r="603" spans="1:3" ht="15.75">
      <c r="A603" s="153">
        <v>4</v>
      </c>
      <c r="B603" s="152" t="s">
        <v>136</v>
      </c>
      <c r="C603" s="174"/>
    </row>
    <row r="604" spans="1:3" ht="15.75">
      <c r="A604" s="153" t="s">
        <v>10</v>
      </c>
      <c r="B604" s="151" t="s">
        <v>158</v>
      </c>
      <c r="C604" s="5" t="s">
        <v>349</v>
      </c>
    </row>
    <row r="605" spans="1:3" ht="47.25">
      <c r="A605" s="153" t="s">
        <v>11</v>
      </c>
      <c r="B605" s="151" t="s">
        <v>159</v>
      </c>
      <c r="C605" s="5"/>
    </row>
    <row r="606" spans="1:3" ht="31.5">
      <c r="A606" s="153" t="s">
        <v>12</v>
      </c>
      <c r="B606" s="151" t="s">
        <v>160</v>
      </c>
      <c r="C606" s="5" t="s">
        <v>349</v>
      </c>
    </row>
    <row r="607" spans="1:3" ht="32.25" thickBot="1">
      <c r="A607" s="156" t="s">
        <v>67</v>
      </c>
      <c r="B607" s="702" t="s">
        <v>161</v>
      </c>
      <c r="C607" s="37" t="s">
        <v>349</v>
      </c>
    </row>
    <row r="614" ht="15.75">
      <c r="C614" s="66" t="s">
        <v>281</v>
      </c>
    </row>
    <row r="615" ht="15.75">
      <c r="C615" s="66" t="s">
        <v>221</v>
      </c>
    </row>
    <row r="616" ht="15.75">
      <c r="C616" s="66" t="s">
        <v>389</v>
      </c>
    </row>
    <row r="617" ht="15.75">
      <c r="C617" s="66"/>
    </row>
    <row r="618" ht="15.75">
      <c r="C618" s="66" t="s">
        <v>222</v>
      </c>
    </row>
    <row r="619" ht="15.75">
      <c r="C619" s="66" t="s">
        <v>492</v>
      </c>
    </row>
    <row r="620" ht="15.75">
      <c r="C620" s="66"/>
    </row>
    <row r="621" spans="2:3" ht="15.75">
      <c r="B621" s="888" t="s">
        <v>484</v>
      </c>
      <c r="C621" s="888" t="s">
        <v>484</v>
      </c>
    </row>
    <row r="622" ht="15.75">
      <c r="C622" s="66" t="s">
        <v>689</v>
      </c>
    </row>
    <row r="623" ht="15.75">
      <c r="C623" s="66" t="s">
        <v>223</v>
      </c>
    </row>
    <row r="624" ht="15.75">
      <c r="C624" s="66"/>
    </row>
    <row r="625" spans="1:3" ht="15.75">
      <c r="A625" s="983" t="s">
        <v>496</v>
      </c>
      <c r="B625" s="983"/>
      <c r="C625" s="983"/>
    </row>
    <row r="627" spans="1:3" ht="48.75" customHeight="1" thickBot="1">
      <c r="A627" s="984" t="str">
        <f>'Формат ФСТ'!B31</f>
        <v>Реконструкция РУ-10 кВ ТП-400, по адресу: г. Королев, ул. Мичурина,д. 21 Г</v>
      </c>
      <c r="B627" s="984"/>
      <c r="C627" s="984"/>
    </row>
    <row r="628" spans="1:3" ht="15.75">
      <c r="A628" s="171" t="s">
        <v>0</v>
      </c>
      <c r="B628" s="172" t="s">
        <v>129</v>
      </c>
      <c r="C628" s="173" t="s">
        <v>130</v>
      </c>
    </row>
    <row r="629" spans="1:3" ht="15.75">
      <c r="A629" s="153">
        <v>1</v>
      </c>
      <c r="B629" s="152" t="s">
        <v>138</v>
      </c>
      <c r="C629" s="174"/>
    </row>
    <row r="630" spans="1:3" ht="15.75">
      <c r="A630" s="153" t="s">
        <v>3</v>
      </c>
      <c r="B630" s="154" t="s">
        <v>139</v>
      </c>
      <c r="C630" s="5" t="s">
        <v>320</v>
      </c>
    </row>
    <row r="631" spans="1:3" ht="15.75">
      <c r="A631" s="153" t="s">
        <v>4</v>
      </c>
      <c r="B631" s="154" t="s">
        <v>140</v>
      </c>
      <c r="C631" s="5" t="s">
        <v>320</v>
      </c>
    </row>
    <row r="632" spans="1:3" ht="31.5">
      <c r="A632" s="153" t="s">
        <v>14</v>
      </c>
      <c r="B632" s="151" t="s">
        <v>141</v>
      </c>
      <c r="C632" s="5" t="s">
        <v>349</v>
      </c>
    </row>
    <row r="633" spans="1:3" ht="47.25">
      <c r="A633" s="153" t="s">
        <v>29</v>
      </c>
      <c r="B633" s="151" t="s">
        <v>142</v>
      </c>
      <c r="C633" s="5" t="s">
        <v>320</v>
      </c>
    </row>
    <row r="634" spans="1:3" ht="15.75">
      <c r="A634" s="153" t="s">
        <v>143</v>
      </c>
      <c r="B634" s="151" t="s">
        <v>144</v>
      </c>
      <c r="C634" s="5" t="s">
        <v>349</v>
      </c>
    </row>
    <row r="635" spans="1:3" ht="15.75">
      <c r="A635" s="153" t="s">
        <v>145</v>
      </c>
      <c r="B635" s="151" t="s">
        <v>146</v>
      </c>
      <c r="C635" s="5" t="s">
        <v>349</v>
      </c>
    </row>
    <row r="636" spans="1:3" ht="15.75">
      <c r="A636" s="153">
        <v>2</v>
      </c>
      <c r="B636" s="152" t="s">
        <v>131</v>
      </c>
      <c r="C636" s="174"/>
    </row>
    <row r="637" spans="1:3" ht="31.5">
      <c r="A637" s="153" t="s">
        <v>6</v>
      </c>
      <c r="B637" s="151" t="s">
        <v>147</v>
      </c>
      <c r="C637" s="5" t="s">
        <v>349</v>
      </c>
    </row>
    <row r="638" spans="1:3" ht="47.25">
      <c r="A638" s="153" t="s">
        <v>7</v>
      </c>
      <c r="B638" s="151" t="s">
        <v>148</v>
      </c>
      <c r="C638" s="5" t="s">
        <v>320</v>
      </c>
    </row>
    <row r="639" spans="1:3" ht="31.5">
      <c r="A639" s="153" t="s">
        <v>8</v>
      </c>
      <c r="B639" s="151" t="s">
        <v>149</v>
      </c>
      <c r="C639" s="5" t="s">
        <v>320</v>
      </c>
    </row>
    <row r="640" spans="1:3" ht="31.5">
      <c r="A640" s="153">
        <v>3</v>
      </c>
      <c r="B640" s="152" t="s">
        <v>150</v>
      </c>
      <c r="C640" s="174"/>
    </row>
    <row r="641" spans="1:3" ht="31.5">
      <c r="A641" s="153" t="s">
        <v>132</v>
      </c>
      <c r="B641" s="151" t="s">
        <v>151</v>
      </c>
      <c r="C641" s="5" t="s">
        <v>349</v>
      </c>
    </row>
    <row r="642" spans="1:3" ht="15.75">
      <c r="A642" s="153" t="s">
        <v>133</v>
      </c>
      <c r="B642" s="151" t="s">
        <v>152</v>
      </c>
      <c r="C642" s="5" t="s">
        <v>349</v>
      </c>
    </row>
    <row r="643" spans="1:3" ht="15.75">
      <c r="A643" s="153" t="s">
        <v>134</v>
      </c>
      <c r="B643" s="151" t="s">
        <v>153</v>
      </c>
      <c r="C643" s="5" t="s">
        <v>349</v>
      </c>
    </row>
    <row r="644" spans="1:3" ht="15.75">
      <c r="A644" s="153" t="s">
        <v>154</v>
      </c>
      <c r="B644" s="151" t="s">
        <v>155</v>
      </c>
      <c r="C644" s="5" t="s">
        <v>349</v>
      </c>
    </row>
    <row r="645" spans="1:3" ht="15.75">
      <c r="A645" s="153" t="s">
        <v>156</v>
      </c>
      <c r="B645" s="151" t="s">
        <v>157</v>
      </c>
      <c r="C645" s="5" t="s">
        <v>349</v>
      </c>
    </row>
    <row r="646" spans="1:3" ht="15.75">
      <c r="A646" s="153">
        <v>4</v>
      </c>
      <c r="B646" s="152" t="s">
        <v>136</v>
      </c>
      <c r="C646" s="174"/>
    </row>
    <row r="647" spans="1:3" ht="15.75">
      <c r="A647" s="153" t="s">
        <v>10</v>
      </c>
      <c r="B647" s="151" t="s">
        <v>158</v>
      </c>
      <c r="C647" s="5" t="s">
        <v>349</v>
      </c>
    </row>
    <row r="648" spans="1:3" ht="47.25">
      <c r="A648" s="153" t="s">
        <v>11</v>
      </c>
      <c r="B648" s="151" t="s">
        <v>159</v>
      </c>
      <c r="C648" s="5"/>
    </row>
    <row r="649" spans="1:3" ht="31.5">
      <c r="A649" s="153" t="s">
        <v>12</v>
      </c>
      <c r="B649" s="151" t="s">
        <v>160</v>
      </c>
      <c r="C649" s="5" t="s">
        <v>349</v>
      </c>
    </row>
    <row r="650" spans="1:3" ht="32.25" thickBot="1">
      <c r="A650" s="156" t="s">
        <v>67</v>
      </c>
      <c r="B650" s="702" t="s">
        <v>161</v>
      </c>
      <c r="C650" s="37" t="s">
        <v>349</v>
      </c>
    </row>
    <row r="657" ht="15.75">
      <c r="C657" s="66" t="s">
        <v>281</v>
      </c>
    </row>
    <row r="658" ht="15.75">
      <c r="C658" s="66" t="s">
        <v>221</v>
      </c>
    </row>
    <row r="659" ht="15.75">
      <c r="C659" s="66" t="s">
        <v>389</v>
      </c>
    </row>
    <row r="660" ht="15.75">
      <c r="C660" s="66"/>
    </row>
    <row r="661" ht="15.75">
      <c r="C661" s="66" t="s">
        <v>222</v>
      </c>
    </row>
    <row r="662" ht="15.75">
      <c r="C662" s="66" t="s">
        <v>492</v>
      </c>
    </row>
    <row r="663" ht="15.75">
      <c r="C663" s="66"/>
    </row>
    <row r="664" spans="2:3" ht="15.75">
      <c r="B664" s="888" t="s">
        <v>484</v>
      </c>
      <c r="C664" s="888" t="s">
        <v>484</v>
      </c>
    </row>
    <row r="665" ht="15.75">
      <c r="C665" s="66" t="s">
        <v>689</v>
      </c>
    </row>
    <row r="666" ht="15.75">
      <c r="C666" s="66" t="s">
        <v>223</v>
      </c>
    </row>
    <row r="667" ht="15.75">
      <c r="C667" s="66"/>
    </row>
    <row r="668" spans="1:3" ht="15.75">
      <c r="A668" s="983" t="s">
        <v>496</v>
      </c>
      <c r="B668" s="983"/>
      <c r="C668" s="983"/>
    </row>
    <row r="670" spans="1:3" ht="30.75" customHeight="1" thickBot="1">
      <c r="A670" s="984" t="str">
        <f>'Формат ФСТ'!B32</f>
        <v>Реконструкция РУ-10 кВ РП-1522, по адресу: г. Королев, ул. Мичурина,д. 21 Д</v>
      </c>
      <c r="B670" s="984"/>
      <c r="C670" s="984"/>
    </row>
    <row r="671" spans="1:3" ht="15.75">
      <c r="A671" s="171" t="s">
        <v>0</v>
      </c>
      <c r="B671" s="172" t="s">
        <v>129</v>
      </c>
      <c r="C671" s="173" t="s">
        <v>130</v>
      </c>
    </row>
    <row r="672" spans="1:3" ht="15.75">
      <c r="A672" s="153">
        <v>1</v>
      </c>
      <c r="B672" s="152" t="s">
        <v>138</v>
      </c>
      <c r="C672" s="174"/>
    </row>
    <row r="673" spans="1:3" ht="15.75">
      <c r="A673" s="153" t="s">
        <v>3</v>
      </c>
      <c r="B673" s="154" t="s">
        <v>139</v>
      </c>
      <c r="C673" s="5" t="s">
        <v>320</v>
      </c>
    </row>
    <row r="674" spans="1:3" ht="15.75">
      <c r="A674" s="153" t="s">
        <v>4</v>
      </c>
      <c r="B674" s="154" t="s">
        <v>140</v>
      </c>
      <c r="C674" s="5" t="s">
        <v>320</v>
      </c>
    </row>
    <row r="675" spans="1:3" ht="31.5">
      <c r="A675" s="153" t="s">
        <v>14</v>
      </c>
      <c r="B675" s="151" t="s">
        <v>141</v>
      </c>
      <c r="C675" s="5" t="s">
        <v>349</v>
      </c>
    </row>
    <row r="676" spans="1:3" ht="47.25">
      <c r="A676" s="153" t="s">
        <v>29</v>
      </c>
      <c r="B676" s="151" t="s">
        <v>142</v>
      </c>
      <c r="C676" s="5" t="s">
        <v>320</v>
      </c>
    </row>
    <row r="677" spans="1:3" ht="15.75">
      <c r="A677" s="153" t="s">
        <v>143</v>
      </c>
      <c r="B677" s="151" t="s">
        <v>144</v>
      </c>
      <c r="C677" s="5" t="s">
        <v>349</v>
      </c>
    </row>
    <row r="678" spans="1:3" ht="15.75">
      <c r="A678" s="153" t="s">
        <v>145</v>
      </c>
      <c r="B678" s="151" t="s">
        <v>146</v>
      </c>
      <c r="C678" s="5" t="s">
        <v>349</v>
      </c>
    </row>
    <row r="679" spans="1:3" ht="15.75">
      <c r="A679" s="153">
        <v>2</v>
      </c>
      <c r="B679" s="152" t="s">
        <v>131</v>
      </c>
      <c r="C679" s="174"/>
    </row>
    <row r="680" spans="1:3" ht="31.5">
      <c r="A680" s="153" t="s">
        <v>6</v>
      </c>
      <c r="B680" s="151" t="s">
        <v>147</v>
      </c>
      <c r="C680" s="5" t="s">
        <v>349</v>
      </c>
    </row>
    <row r="681" spans="1:3" ht="47.25">
      <c r="A681" s="153" t="s">
        <v>7</v>
      </c>
      <c r="B681" s="151" t="s">
        <v>148</v>
      </c>
      <c r="C681" s="5" t="s">
        <v>320</v>
      </c>
    </row>
    <row r="682" spans="1:3" ht="31.5">
      <c r="A682" s="153" t="s">
        <v>8</v>
      </c>
      <c r="B682" s="151" t="s">
        <v>149</v>
      </c>
      <c r="C682" s="5" t="s">
        <v>320</v>
      </c>
    </row>
    <row r="683" spans="1:3" ht="31.5">
      <c r="A683" s="153">
        <v>3</v>
      </c>
      <c r="B683" s="152" t="s">
        <v>150</v>
      </c>
      <c r="C683" s="174"/>
    </row>
    <row r="684" spans="1:3" ht="31.5">
      <c r="A684" s="153" t="s">
        <v>132</v>
      </c>
      <c r="B684" s="151" t="s">
        <v>151</v>
      </c>
      <c r="C684" s="5" t="s">
        <v>349</v>
      </c>
    </row>
    <row r="685" spans="1:3" ht="15.75">
      <c r="A685" s="153" t="s">
        <v>133</v>
      </c>
      <c r="B685" s="151" t="s">
        <v>152</v>
      </c>
      <c r="C685" s="5" t="s">
        <v>349</v>
      </c>
    </row>
    <row r="686" spans="1:3" ht="15.75">
      <c r="A686" s="153" t="s">
        <v>134</v>
      </c>
      <c r="B686" s="151" t="s">
        <v>153</v>
      </c>
      <c r="C686" s="5" t="s">
        <v>349</v>
      </c>
    </row>
    <row r="687" spans="1:3" ht="15.75">
      <c r="A687" s="153" t="s">
        <v>154</v>
      </c>
      <c r="B687" s="151" t="s">
        <v>155</v>
      </c>
      <c r="C687" s="5" t="s">
        <v>349</v>
      </c>
    </row>
    <row r="688" spans="1:3" ht="15.75">
      <c r="A688" s="153" t="s">
        <v>156</v>
      </c>
      <c r="B688" s="151" t="s">
        <v>157</v>
      </c>
      <c r="C688" s="5" t="s">
        <v>349</v>
      </c>
    </row>
    <row r="689" spans="1:3" ht="15.75">
      <c r="A689" s="153">
        <v>4</v>
      </c>
      <c r="B689" s="152" t="s">
        <v>136</v>
      </c>
      <c r="C689" s="174"/>
    </row>
    <row r="690" spans="1:3" ht="15.75">
      <c r="A690" s="153" t="s">
        <v>10</v>
      </c>
      <c r="B690" s="151" t="s">
        <v>158</v>
      </c>
      <c r="C690" s="5" t="s">
        <v>349</v>
      </c>
    </row>
    <row r="691" spans="1:3" ht="47.25">
      <c r="A691" s="153" t="s">
        <v>11</v>
      </c>
      <c r="B691" s="151" t="s">
        <v>159</v>
      </c>
      <c r="C691" s="5"/>
    </row>
    <row r="692" spans="1:3" ht="31.5">
      <c r="A692" s="153" t="s">
        <v>12</v>
      </c>
      <c r="B692" s="151" t="s">
        <v>160</v>
      </c>
      <c r="C692" s="5" t="s">
        <v>349</v>
      </c>
    </row>
    <row r="693" spans="1:3" ht="32.25" thickBot="1">
      <c r="A693" s="156" t="s">
        <v>67</v>
      </c>
      <c r="B693" s="702" t="s">
        <v>161</v>
      </c>
      <c r="C693" s="37" t="s">
        <v>349</v>
      </c>
    </row>
    <row r="700" ht="15.75">
      <c r="C700" s="66" t="s">
        <v>281</v>
      </c>
    </row>
    <row r="701" ht="15.75">
      <c r="C701" s="66" t="s">
        <v>221</v>
      </c>
    </row>
    <row r="702" ht="15.75">
      <c r="C702" s="66" t="s">
        <v>389</v>
      </c>
    </row>
    <row r="703" ht="15.75">
      <c r="C703" s="66"/>
    </row>
    <row r="704" ht="15.75">
      <c r="C704" s="66" t="s">
        <v>222</v>
      </c>
    </row>
    <row r="705" ht="15.75">
      <c r="C705" s="66" t="s">
        <v>492</v>
      </c>
    </row>
    <row r="706" ht="15.75">
      <c r="C706" s="66"/>
    </row>
    <row r="707" spans="2:3" ht="15.75">
      <c r="B707" s="888" t="s">
        <v>484</v>
      </c>
      <c r="C707" s="888" t="s">
        <v>484</v>
      </c>
    </row>
    <row r="708" ht="15.75">
      <c r="C708" s="66" t="s">
        <v>689</v>
      </c>
    </row>
    <row r="709" ht="15.75">
      <c r="C709" s="66" t="s">
        <v>223</v>
      </c>
    </row>
    <row r="710" ht="15.75">
      <c r="C710" s="66"/>
    </row>
    <row r="711" spans="1:3" ht="15.75">
      <c r="A711" s="983" t="s">
        <v>496</v>
      </c>
      <c r="B711" s="983"/>
      <c r="C711" s="983"/>
    </row>
    <row r="713" spans="1:3" ht="30.75" customHeight="1" thickBot="1">
      <c r="A713" s="984" t="str">
        <f>'Формат ФСТ'!B33</f>
        <v>Реконструкция РУ-10 кВ РП-1548, по адресу: г. Королев, пр-т Космонавтов,д. 41 Б</v>
      </c>
      <c r="B713" s="984"/>
      <c r="C713" s="984"/>
    </row>
    <row r="714" spans="1:3" ht="15.75">
      <c r="A714" s="171" t="s">
        <v>0</v>
      </c>
      <c r="B714" s="172" t="s">
        <v>129</v>
      </c>
      <c r="C714" s="173" t="s">
        <v>130</v>
      </c>
    </row>
    <row r="715" spans="1:3" ht="15.75">
      <c r="A715" s="153">
        <v>1</v>
      </c>
      <c r="B715" s="152" t="s">
        <v>138</v>
      </c>
      <c r="C715" s="174"/>
    </row>
    <row r="716" spans="1:3" ht="15.75">
      <c r="A716" s="153" t="s">
        <v>3</v>
      </c>
      <c r="B716" s="154" t="s">
        <v>139</v>
      </c>
      <c r="C716" s="5" t="s">
        <v>320</v>
      </c>
    </row>
    <row r="717" spans="1:3" ht="15.75">
      <c r="A717" s="153" t="s">
        <v>4</v>
      </c>
      <c r="B717" s="154" t="s">
        <v>140</v>
      </c>
      <c r="C717" s="5" t="s">
        <v>320</v>
      </c>
    </row>
    <row r="718" spans="1:3" ht="31.5">
      <c r="A718" s="153" t="s">
        <v>14</v>
      </c>
      <c r="B718" s="151" t="s">
        <v>141</v>
      </c>
      <c r="C718" s="5" t="s">
        <v>349</v>
      </c>
    </row>
    <row r="719" spans="1:3" ht="47.25">
      <c r="A719" s="153" t="s">
        <v>29</v>
      </c>
      <c r="B719" s="151" t="s">
        <v>142</v>
      </c>
      <c r="C719" s="5" t="s">
        <v>320</v>
      </c>
    </row>
    <row r="720" spans="1:3" ht="15.75">
      <c r="A720" s="153" t="s">
        <v>143</v>
      </c>
      <c r="B720" s="151" t="s">
        <v>144</v>
      </c>
      <c r="C720" s="5" t="s">
        <v>349</v>
      </c>
    </row>
    <row r="721" spans="1:3" ht="15.75">
      <c r="A721" s="153" t="s">
        <v>145</v>
      </c>
      <c r="B721" s="151" t="s">
        <v>146</v>
      </c>
      <c r="C721" s="5" t="s">
        <v>349</v>
      </c>
    </row>
    <row r="722" spans="1:3" ht="15.75">
      <c r="A722" s="153">
        <v>2</v>
      </c>
      <c r="B722" s="152" t="s">
        <v>131</v>
      </c>
      <c r="C722" s="174"/>
    </row>
    <row r="723" spans="1:3" ht="31.5">
      <c r="A723" s="153" t="s">
        <v>6</v>
      </c>
      <c r="B723" s="151" t="s">
        <v>147</v>
      </c>
      <c r="C723" s="5" t="s">
        <v>349</v>
      </c>
    </row>
    <row r="724" spans="1:3" ht="47.25">
      <c r="A724" s="153" t="s">
        <v>7</v>
      </c>
      <c r="B724" s="151" t="s">
        <v>148</v>
      </c>
      <c r="C724" s="5" t="s">
        <v>320</v>
      </c>
    </row>
    <row r="725" spans="1:3" ht="31.5">
      <c r="A725" s="153" t="s">
        <v>8</v>
      </c>
      <c r="B725" s="151" t="s">
        <v>149</v>
      </c>
      <c r="C725" s="5" t="s">
        <v>320</v>
      </c>
    </row>
    <row r="726" spans="1:3" ht="31.5">
      <c r="A726" s="153">
        <v>3</v>
      </c>
      <c r="B726" s="152" t="s">
        <v>150</v>
      </c>
      <c r="C726" s="174"/>
    </row>
    <row r="727" spans="1:3" ht="31.5">
      <c r="A727" s="153" t="s">
        <v>132</v>
      </c>
      <c r="B727" s="151" t="s">
        <v>151</v>
      </c>
      <c r="C727" s="5" t="s">
        <v>349</v>
      </c>
    </row>
    <row r="728" spans="1:3" ht="15.75">
      <c r="A728" s="153" t="s">
        <v>133</v>
      </c>
      <c r="B728" s="151" t="s">
        <v>152</v>
      </c>
      <c r="C728" s="5" t="s">
        <v>349</v>
      </c>
    </row>
    <row r="729" spans="1:3" ht="15.75">
      <c r="A729" s="153" t="s">
        <v>134</v>
      </c>
      <c r="B729" s="151" t="s">
        <v>153</v>
      </c>
      <c r="C729" s="5" t="s">
        <v>349</v>
      </c>
    </row>
    <row r="730" spans="1:3" ht="15.75">
      <c r="A730" s="153" t="s">
        <v>154</v>
      </c>
      <c r="B730" s="151" t="s">
        <v>155</v>
      </c>
      <c r="C730" s="5" t="s">
        <v>349</v>
      </c>
    </row>
    <row r="731" spans="1:3" ht="15.75">
      <c r="A731" s="153" t="s">
        <v>156</v>
      </c>
      <c r="B731" s="151" t="s">
        <v>157</v>
      </c>
      <c r="C731" s="5" t="s">
        <v>349</v>
      </c>
    </row>
    <row r="732" spans="1:3" ht="15.75">
      <c r="A732" s="153">
        <v>4</v>
      </c>
      <c r="B732" s="152" t="s">
        <v>136</v>
      </c>
      <c r="C732" s="174"/>
    </row>
    <row r="733" spans="1:3" ht="15.75">
      <c r="A733" s="153" t="s">
        <v>10</v>
      </c>
      <c r="B733" s="151" t="s">
        <v>158</v>
      </c>
      <c r="C733" s="5" t="s">
        <v>349</v>
      </c>
    </row>
    <row r="734" spans="1:3" ht="47.25">
      <c r="A734" s="153" t="s">
        <v>11</v>
      </c>
      <c r="B734" s="151" t="s">
        <v>159</v>
      </c>
      <c r="C734" s="5"/>
    </row>
    <row r="735" spans="1:3" ht="31.5">
      <c r="A735" s="153" t="s">
        <v>12</v>
      </c>
      <c r="B735" s="151" t="s">
        <v>160</v>
      </c>
      <c r="C735" s="5" t="s">
        <v>349</v>
      </c>
    </row>
    <row r="736" spans="1:3" ht="32.25" thickBot="1">
      <c r="A736" s="156" t="s">
        <v>67</v>
      </c>
      <c r="B736" s="702" t="s">
        <v>161</v>
      </c>
      <c r="C736" s="37" t="s">
        <v>349</v>
      </c>
    </row>
    <row r="743" ht="15.75">
      <c r="C743" s="66" t="s">
        <v>281</v>
      </c>
    </row>
    <row r="744" ht="15.75">
      <c r="C744" s="66" t="s">
        <v>221</v>
      </c>
    </row>
    <row r="745" ht="15.75">
      <c r="C745" s="66" t="s">
        <v>389</v>
      </c>
    </row>
    <row r="746" ht="15.75">
      <c r="C746" s="66"/>
    </row>
    <row r="747" ht="15.75">
      <c r="C747" s="66" t="s">
        <v>222</v>
      </c>
    </row>
    <row r="748" ht="15.75">
      <c r="C748" s="66" t="s">
        <v>492</v>
      </c>
    </row>
    <row r="749" ht="15.75">
      <c r="C749" s="66"/>
    </row>
    <row r="750" spans="2:3" ht="15.75">
      <c r="B750" s="888" t="s">
        <v>484</v>
      </c>
      <c r="C750" s="888" t="s">
        <v>484</v>
      </c>
    </row>
    <row r="751" ht="15.75">
      <c r="C751" s="66" t="s">
        <v>689</v>
      </c>
    </row>
    <row r="752" ht="15.75">
      <c r="C752" s="66" t="s">
        <v>223</v>
      </c>
    </row>
    <row r="753" ht="15.75">
      <c r="C753" s="66"/>
    </row>
    <row r="754" spans="1:3" ht="15.75">
      <c r="A754" s="983" t="s">
        <v>496</v>
      </c>
      <c r="B754" s="983"/>
      <c r="C754" s="983"/>
    </row>
    <row r="756" spans="1:3" ht="30.75" customHeight="1" thickBot="1">
      <c r="A756" s="984" t="str">
        <f>'Формат ФСТ'!B34</f>
        <v>Реконструкция РУ-10 кВ РП-1545, по адресу: г. Королев, пр-т Космонавтов,д. 40 Б</v>
      </c>
      <c r="B756" s="984"/>
      <c r="C756" s="984"/>
    </row>
    <row r="757" spans="1:3" ht="15.75">
      <c r="A757" s="171" t="s">
        <v>0</v>
      </c>
      <c r="B757" s="172" t="s">
        <v>129</v>
      </c>
      <c r="C757" s="173" t="s">
        <v>130</v>
      </c>
    </row>
    <row r="758" spans="1:3" ht="15.75">
      <c r="A758" s="153">
        <v>1</v>
      </c>
      <c r="B758" s="152" t="s">
        <v>138</v>
      </c>
      <c r="C758" s="174"/>
    </row>
    <row r="759" spans="1:3" ht="15.75">
      <c r="A759" s="153" t="s">
        <v>3</v>
      </c>
      <c r="B759" s="154" t="s">
        <v>139</v>
      </c>
      <c r="C759" s="5" t="s">
        <v>320</v>
      </c>
    </row>
    <row r="760" spans="1:3" ht="15.75">
      <c r="A760" s="153" t="s">
        <v>4</v>
      </c>
      <c r="B760" s="154" t="s">
        <v>140</v>
      </c>
      <c r="C760" s="5" t="s">
        <v>320</v>
      </c>
    </row>
    <row r="761" spans="1:3" ht="31.5">
      <c r="A761" s="153" t="s">
        <v>14</v>
      </c>
      <c r="B761" s="151" t="s">
        <v>141</v>
      </c>
      <c r="C761" s="5" t="s">
        <v>349</v>
      </c>
    </row>
    <row r="762" spans="1:3" ht="47.25">
      <c r="A762" s="153" t="s">
        <v>29</v>
      </c>
      <c r="B762" s="151" t="s">
        <v>142</v>
      </c>
      <c r="C762" s="5" t="s">
        <v>320</v>
      </c>
    </row>
    <row r="763" spans="1:3" ht="15.75">
      <c r="A763" s="153" t="s">
        <v>143</v>
      </c>
      <c r="B763" s="151" t="s">
        <v>144</v>
      </c>
      <c r="C763" s="5" t="s">
        <v>349</v>
      </c>
    </row>
    <row r="764" spans="1:3" ht="15.75">
      <c r="A764" s="153" t="s">
        <v>145</v>
      </c>
      <c r="B764" s="151" t="s">
        <v>146</v>
      </c>
      <c r="C764" s="5" t="s">
        <v>349</v>
      </c>
    </row>
    <row r="765" spans="1:3" ht="15.75">
      <c r="A765" s="153">
        <v>2</v>
      </c>
      <c r="B765" s="152" t="s">
        <v>131</v>
      </c>
      <c r="C765" s="174"/>
    </row>
    <row r="766" spans="1:3" ht="31.5">
      <c r="A766" s="153" t="s">
        <v>6</v>
      </c>
      <c r="B766" s="151" t="s">
        <v>147</v>
      </c>
      <c r="C766" s="5" t="s">
        <v>349</v>
      </c>
    </row>
    <row r="767" spans="1:3" ht="47.25">
      <c r="A767" s="153" t="s">
        <v>7</v>
      </c>
      <c r="B767" s="151" t="s">
        <v>148</v>
      </c>
      <c r="C767" s="5" t="s">
        <v>320</v>
      </c>
    </row>
    <row r="768" spans="1:3" ht="31.5">
      <c r="A768" s="153" t="s">
        <v>8</v>
      </c>
      <c r="B768" s="151" t="s">
        <v>149</v>
      </c>
      <c r="C768" s="5" t="s">
        <v>320</v>
      </c>
    </row>
    <row r="769" spans="1:3" ht="31.5">
      <c r="A769" s="153">
        <v>3</v>
      </c>
      <c r="B769" s="152" t="s">
        <v>150</v>
      </c>
      <c r="C769" s="174"/>
    </row>
    <row r="770" spans="1:3" ht="31.5">
      <c r="A770" s="153" t="s">
        <v>132</v>
      </c>
      <c r="B770" s="151" t="s">
        <v>151</v>
      </c>
      <c r="C770" s="5" t="s">
        <v>349</v>
      </c>
    </row>
    <row r="771" spans="1:3" ht="15.75">
      <c r="A771" s="153" t="s">
        <v>133</v>
      </c>
      <c r="B771" s="151" t="s">
        <v>152</v>
      </c>
      <c r="C771" s="5" t="s">
        <v>349</v>
      </c>
    </row>
    <row r="772" spans="1:3" ht="15.75">
      <c r="A772" s="153" t="s">
        <v>134</v>
      </c>
      <c r="B772" s="151" t="s">
        <v>153</v>
      </c>
      <c r="C772" s="5" t="s">
        <v>349</v>
      </c>
    </row>
    <row r="773" spans="1:3" ht="15.75">
      <c r="A773" s="153" t="s">
        <v>154</v>
      </c>
      <c r="B773" s="151" t="s">
        <v>155</v>
      </c>
      <c r="C773" s="5" t="s">
        <v>349</v>
      </c>
    </row>
    <row r="774" spans="1:3" ht="15.75">
      <c r="A774" s="153" t="s">
        <v>156</v>
      </c>
      <c r="B774" s="151" t="s">
        <v>157</v>
      </c>
      <c r="C774" s="5" t="s">
        <v>349</v>
      </c>
    </row>
    <row r="775" spans="1:3" ht="15.75">
      <c r="A775" s="153">
        <v>4</v>
      </c>
      <c r="B775" s="152" t="s">
        <v>136</v>
      </c>
      <c r="C775" s="174"/>
    </row>
    <row r="776" spans="1:3" ht="15.75">
      <c r="A776" s="153" t="s">
        <v>10</v>
      </c>
      <c r="B776" s="151" t="s">
        <v>158</v>
      </c>
      <c r="C776" s="5" t="s">
        <v>349</v>
      </c>
    </row>
    <row r="777" spans="1:3" ht="47.25">
      <c r="A777" s="153" t="s">
        <v>11</v>
      </c>
      <c r="B777" s="151" t="s">
        <v>159</v>
      </c>
      <c r="C777" s="5"/>
    </row>
    <row r="778" spans="1:3" ht="31.5">
      <c r="A778" s="153" t="s">
        <v>12</v>
      </c>
      <c r="B778" s="151" t="s">
        <v>160</v>
      </c>
      <c r="C778" s="5" t="s">
        <v>349</v>
      </c>
    </row>
    <row r="779" spans="1:3" ht="32.25" thickBot="1">
      <c r="A779" s="156" t="s">
        <v>67</v>
      </c>
      <c r="B779" s="702" t="s">
        <v>161</v>
      </c>
      <c r="C779" s="37" t="s">
        <v>349</v>
      </c>
    </row>
    <row r="786" ht="15.75">
      <c r="C786" s="66" t="s">
        <v>281</v>
      </c>
    </row>
    <row r="787" ht="15.75">
      <c r="C787" s="66" t="s">
        <v>221</v>
      </c>
    </row>
    <row r="788" ht="15.75">
      <c r="C788" s="66" t="s">
        <v>389</v>
      </c>
    </row>
    <row r="789" ht="15.75">
      <c r="C789" s="66"/>
    </row>
    <row r="790" ht="15.75">
      <c r="C790" s="66" t="s">
        <v>222</v>
      </c>
    </row>
    <row r="791" ht="15.75">
      <c r="C791" s="66" t="s">
        <v>492</v>
      </c>
    </row>
    <row r="792" ht="15.75">
      <c r="C792" s="66"/>
    </row>
    <row r="793" spans="2:3" ht="15.75">
      <c r="B793" s="888" t="s">
        <v>484</v>
      </c>
      <c r="C793" s="888" t="s">
        <v>484</v>
      </c>
    </row>
    <row r="794" ht="15.75">
      <c r="C794" s="66" t="s">
        <v>689</v>
      </c>
    </row>
    <row r="795" ht="15.75">
      <c r="C795" s="66" t="s">
        <v>223</v>
      </c>
    </row>
    <row r="796" ht="15.75">
      <c r="C796" s="66"/>
    </row>
    <row r="797" spans="1:3" ht="15.75">
      <c r="A797" s="983" t="s">
        <v>496</v>
      </c>
      <c r="B797" s="983"/>
      <c r="C797" s="983"/>
    </row>
    <row r="799" spans="1:3" ht="30.75" customHeight="1" thickBot="1">
      <c r="A799" s="984" t="str">
        <f>'Формат ФСТ'!B35</f>
        <v>Реконструкция РУ-6 кВ РП-1528, по адресу: г. Королев, ул. Мичурина,д. 21 Г</v>
      </c>
      <c r="B799" s="984"/>
      <c r="C799" s="984"/>
    </row>
    <row r="800" spans="1:3" ht="15.75">
      <c r="A800" s="171" t="s">
        <v>0</v>
      </c>
      <c r="B800" s="172" t="s">
        <v>129</v>
      </c>
      <c r="C800" s="173" t="s">
        <v>130</v>
      </c>
    </row>
    <row r="801" spans="1:3" ht="15.75">
      <c r="A801" s="153">
        <v>1</v>
      </c>
      <c r="B801" s="152" t="s">
        <v>138</v>
      </c>
      <c r="C801" s="174"/>
    </row>
    <row r="802" spans="1:3" ht="15.75">
      <c r="A802" s="153" t="s">
        <v>3</v>
      </c>
      <c r="B802" s="154" t="s">
        <v>139</v>
      </c>
      <c r="C802" s="5" t="s">
        <v>320</v>
      </c>
    </row>
    <row r="803" spans="1:3" ht="15.75">
      <c r="A803" s="153" t="s">
        <v>4</v>
      </c>
      <c r="B803" s="154" t="s">
        <v>140</v>
      </c>
      <c r="C803" s="5" t="s">
        <v>320</v>
      </c>
    </row>
    <row r="804" spans="1:3" ht="31.5">
      <c r="A804" s="153" t="s">
        <v>14</v>
      </c>
      <c r="B804" s="151" t="s">
        <v>141</v>
      </c>
      <c r="C804" s="5" t="s">
        <v>349</v>
      </c>
    </row>
    <row r="805" spans="1:3" ht="47.25">
      <c r="A805" s="153" t="s">
        <v>29</v>
      </c>
      <c r="B805" s="151" t="s">
        <v>142</v>
      </c>
      <c r="C805" s="5" t="s">
        <v>320</v>
      </c>
    </row>
    <row r="806" spans="1:3" ht="15.75">
      <c r="A806" s="153" t="s">
        <v>143</v>
      </c>
      <c r="B806" s="151" t="s">
        <v>144</v>
      </c>
      <c r="C806" s="5" t="s">
        <v>349</v>
      </c>
    </row>
    <row r="807" spans="1:3" ht="15.75">
      <c r="A807" s="153" t="s">
        <v>145</v>
      </c>
      <c r="B807" s="151" t="s">
        <v>146</v>
      </c>
      <c r="C807" s="5" t="s">
        <v>349</v>
      </c>
    </row>
    <row r="808" spans="1:3" ht="15.75">
      <c r="A808" s="153">
        <v>2</v>
      </c>
      <c r="B808" s="152" t="s">
        <v>131</v>
      </c>
      <c r="C808" s="174"/>
    </row>
    <row r="809" spans="1:3" ht="31.5">
      <c r="A809" s="153" t="s">
        <v>6</v>
      </c>
      <c r="B809" s="151" t="s">
        <v>147</v>
      </c>
      <c r="C809" s="5" t="s">
        <v>349</v>
      </c>
    </row>
    <row r="810" spans="1:3" ht="47.25">
      <c r="A810" s="153" t="s">
        <v>7</v>
      </c>
      <c r="B810" s="151" t="s">
        <v>148</v>
      </c>
      <c r="C810" s="5" t="s">
        <v>320</v>
      </c>
    </row>
    <row r="811" spans="1:3" ht="31.5">
      <c r="A811" s="153" t="s">
        <v>8</v>
      </c>
      <c r="B811" s="151" t="s">
        <v>149</v>
      </c>
      <c r="C811" s="5" t="s">
        <v>320</v>
      </c>
    </row>
    <row r="812" spans="1:3" ht="31.5">
      <c r="A812" s="153">
        <v>3</v>
      </c>
      <c r="B812" s="152" t="s">
        <v>150</v>
      </c>
      <c r="C812" s="174"/>
    </row>
    <row r="813" spans="1:3" ht="31.5">
      <c r="A813" s="153" t="s">
        <v>132</v>
      </c>
      <c r="B813" s="151" t="s">
        <v>151</v>
      </c>
      <c r="C813" s="5" t="s">
        <v>349</v>
      </c>
    </row>
    <row r="814" spans="1:3" ht="15.75">
      <c r="A814" s="153" t="s">
        <v>133</v>
      </c>
      <c r="B814" s="151" t="s">
        <v>152</v>
      </c>
      <c r="C814" s="5" t="s">
        <v>349</v>
      </c>
    </row>
    <row r="815" spans="1:3" ht="15.75">
      <c r="A815" s="153" t="s">
        <v>134</v>
      </c>
      <c r="B815" s="151" t="s">
        <v>153</v>
      </c>
      <c r="C815" s="5" t="s">
        <v>349</v>
      </c>
    </row>
    <row r="816" spans="1:3" ht="15.75">
      <c r="A816" s="153" t="s">
        <v>154</v>
      </c>
      <c r="B816" s="151" t="s">
        <v>155</v>
      </c>
      <c r="C816" s="5" t="s">
        <v>349</v>
      </c>
    </row>
    <row r="817" spans="1:3" ht="15.75">
      <c r="A817" s="153" t="s">
        <v>156</v>
      </c>
      <c r="B817" s="151" t="s">
        <v>157</v>
      </c>
      <c r="C817" s="5" t="s">
        <v>349</v>
      </c>
    </row>
    <row r="818" spans="1:3" ht="15.75">
      <c r="A818" s="153">
        <v>4</v>
      </c>
      <c r="B818" s="152" t="s">
        <v>136</v>
      </c>
      <c r="C818" s="174"/>
    </row>
    <row r="819" spans="1:3" ht="15.75">
      <c r="A819" s="153" t="s">
        <v>10</v>
      </c>
      <c r="B819" s="151" t="s">
        <v>158</v>
      </c>
      <c r="C819" s="5" t="s">
        <v>349</v>
      </c>
    </row>
    <row r="820" spans="1:3" ht="47.25">
      <c r="A820" s="153" t="s">
        <v>11</v>
      </c>
      <c r="B820" s="151" t="s">
        <v>159</v>
      </c>
      <c r="C820" s="5"/>
    </row>
    <row r="821" spans="1:3" ht="31.5">
      <c r="A821" s="153" t="s">
        <v>12</v>
      </c>
      <c r="B821" s="151" t="s">
        <v>160</v>
      </c>
      <c r="C821" s="5" t="s">
        <v>349</v>
      </c>
    </row>
    <row r="822" spans="1:3" ht="32.25" thickBot="1">
      <c r="A822" s="156" t="s">
        <v>67</v>
      </c>
      <c r="B822" s="702" t="s">
        <v>161</v>
      </c>
      <c r="C822" s="37" t="s">
        <v>349</v>
      </c>
    </row>
    <row r="829" ht="15.75">
      <c r="C829" s="66" t="s">
        <v>281</v>
      </c>
    </row>
    <row r="830" ht="15.75">
      <c r="C830" s="66" t="s">
        <v>221</v>
      </c>
    </row>
    <row r="831" ht="15.75">
      <c r="C831" s="66" t="s">
        <v>389</v>
      </c>
    </row>
    <row r="832" ht="15.75">
      <c r="C832" s="66"/>
    </row>
    <row r="833" ht="15.75">
      <c r="C833" s="66" t="s">
        <v>222</v>
      </c>
    </row>
    <row r="834" ht="15.75">
      <c r="C834" s="66" t="s">
        <v>492</v>
      </c>
    </row>
    <row r="835" ht="15.75">
      <c r="C835" s="66"/>
    </row>
    <row r="836" spans="2:3" ht="15.75">
      <c r="B836" s="888" t="s">
        <v>484</v>
      </c>
      <c r="C836" s="888" t="s">
        <v>484</v>
      </c>
    </row>
    <row r="837" ht="15.75">
      <c r="C837" s="66" t="s">
        <v>689</v>
      </c>
    </row>
    <row r="838" ht="15.75">
      <c r="C838" s="66" t="s">
        <v>223</v>
      </c>
    </row>
    <row r="839" ht="15.75">
      <c r="C839" s="66"/>
    </row>
    <row r="840" spans="1:3" ht="15.75">
      <c r="A840" s="983" t="s">
        <v>496</v>
      </c>
      <c r="B840" s="983"/>
      <c r="C840" s="983"/>
    </row>
    <row r="842" spans="1:3" ht="30.75" customHeight="1" thickBot="1">
      <c r="A842" s="984" t="str">
        <f>'Формат ФСТ'!B36</f>
        <v>Реконструкция РУ-10 кВ РП-1549, по адресу: г. Королев, ул. Аржакова,д. 16 Б</v>
      </c>
      <c r="B842" s="984"/>
      <c r="C842" s="984"/>
    </row>
    <row r="843" spans="1:3" ht="15.75">
      <c r="A843" s="171" t="s">
        <v>0</v>
      </c>
      <c r="B843" s="172" t="s">
        <v>129</v>
      </c>
      <c r="C843" s="173" t="s">
        <v>130</v>
      </c>
    </row>
    <row r="844" spans="1:3" ht="15.75">
      <c r="A844" s="153">
        <v>1</v>
      </c>
      <c r="B844" s="152" t="s">
        <v>138</v>
      </c>
      <c r="C844" s="174"/>
    </row>
    <row r="845" spans="1:3" ht="15.75">
      <c r="A845" s="153" t="s">
        <v>3</v>
      </c>
      <c r="B845" s="154" t="s">
        <v>139</v>
      </c>
      <c r="C845" s="5" t="s">
        <v>320</v>
      </c>
    </row>
    <row r="846" spans="1:3" ht="15.75">
      <c r="A846" s="153" t="s">
        <v>4</v>
      </c>
      <c r="B846" s="154" t="s">
        <v>140</v>
      </c>
      <c r="C846" s="5" t="s">
        <v>320</v>
      </c>
    </row>
    <row r="847" spans="1:3" ht="31.5">
      <c r="A847" s="153" t="s">
        <v>14</v>
      </c>
      <c r="B847" s="151" t="s">
        <v>141</v>
      </c>
      <c r="C847" s="5" t="s">
        <v>349</v>
      </c>
    </row>
    <row r="848" spans="1:3" ht="47.25">
      <c r="A848" s="153" t="s">
        <v>29</v>
      </c>
      <c r="B848" s="151" t="s">
        <v>142</v>
      </c>
      <c r="C848" s="5" t="s">
        <v>320</v>
      </c>
    </row>
    <row r="849" spans="1:3" ht="15.75">
      <c r="A849" s="153" t="s">
        <v>143</v>
      </c>
      <c r="B849" s="151" t="s">
        <v>144</v>
      </c>
      <c r="C849" s="5" t="s">
        <v>349</v>
      </c>
    </row>
    <row r="850" spans="1:3" ht="15.75">
      <c r="A850" s="153" t="s">
        <v>145</v>
      </c>
      <c r="B850" s="151" t="s">
        <v>146</v>
      </c>
      <c r="C850" s="5" t="s">
        <v>349</v>
      </c>
    </row>
    <row r="851" spans="1:3" ht="15.75">
      <c r="A851" s="153">
        <v>2</v>
      </c>
      <c r="B851" s="152" t="s">
        <v>131</v>
      </c>
      <c r="C851" s="174"/>
    </row>
    <row r="852" spans="1:3" ht="31.5">
      <c r="A852" s="153" t="s">
        <v>6</v>
      </c>
      <c r="B852" s="151" t="s">
        <v>147</v>
      </c>
      <c r="C852" s="5" t="s">
        <v>349</v>
      </c>
    </row>
    <row r="853" spans="1:3" ht="47.25">
      <c r="A853" s="153" t="s">
        <v>7</v>
      </c>
      <c r="B853" s="151" t="s">
        <v>148</v>
      </c>
      <c r="C853" s="5" t="s">
        <v>320</v>
      </c>
    </row>
    <row r="854" spans="1:3" ht="31.5">
      <c r="A854" s="153" t="s">
        <v>8</v>
      </c>
      <c r="B854" s="151" t="s">
        <v>149</v>
      </c>
      <c r="C854" s="5" t="s">
        <v>320</v>
      </c>
    </row>
    <row r="855" spans="1:3" ht="31.5">
      <c r="A855" s="153">
        <v>3</v>
      </c>
      <c r="B855" s="152" t="s">
        <v>150</v>
      </c>
      <c r="C855" s="174"/>
    </row>
    <row r="856" spans="1:3" ht="31.5">
      <c r="A856" s="153" t="s">
        <v>132</v>
      </c>
      <c r="B856" s="151" t="s">
        <v>151</v>
      </c>
      <c r="C856" s="5" t="s">
        <v>349</v>
      </c>
    </row>
    <row r="857" spans="1:3" ht="15.75">
      <c r="A857" s="153" t="s">
        <v>133</v>
      </c>
      <c r="B857" s="151" t="s">
        <v>152</v>
      </c>
      <c r="C857" s="5" t="s">
        <v>349</v>
      </c>
    </row>
    <row r="858" spans="1:3" ht="15.75">
      <c r="A858" s="153" t="s">
        <v>134</v>
      </c>
      <c r="B858" s="151" t="s">
        <v>153</v>
      </c>
      <c r="C858" s="5" t="s">
        <v>349</v>
      </c>
    </row>
    <row r="859" spans="1:3" ht="15.75">
      <c r="A859" s="153" t="s">
        <v>154</v>
      </c>
      <c r="B859" s="151" t="s">
        <v>155</v>
      </c>
      <c r="C859" s="5" t="s">
        <v>349</v>
      </c>
    </row>
    <row r="860" spans="1:3" ht="15.75">
      <c r="A860" s="153" t="s">
        <v>156</v>
      </c>
      <c r="B860" s="151" t="s">
        <v>157</v>
      </c>
      <c r="C860" s="5" t="s">
        <v>349</v>
      </c>
    </row>
    <row r="861" spans="1:3" ht="15.75">
      <c r="A861" s="153">
        <v>4</v>
      </c>
      <c r="B861" s="152" t="s">
        <v>136</v>
      </c>
      <c r="C861" s="174"/>
    </row>
    <row r="862" spans="1:3" ht="15.75">
      <c r="A862" s="153" t="s">
        <v>10</v>
      </c>
      <c r="B862" s="151" t="s">
        <v>158</v>
      </c>
      <c r="C862" s="5" t="s">
        <v>349</v>
      </c>
    </row>
    <row r="863" spans="1:3" ht="47.25">
      <c r="A863" s="153" t="s">
        <v>11</v>
      </c>
      <c r="B863" s="151" t="s">
        <v>159</v>
      </c>
      <c r="C863" s="5"/>
    </row>
    <row r="864" spans="1:3" ht="31.5">
      <c r="A864" s="153" t="s">
        <v>12</v>
      </c>
      <c r="B864" s="151" t="s">
        <v>160</v>
      </c>
      <c r="C864" s="5" t="s">
        <v>349</v>
      </c>
    </row>
    <row r="865" spans="1:3" ht="32.25" thickBot="1">
      <c r="A865" s="156" t="s">
        <v>67</v>
      </c>
      <c r="B865" s="702" t="s">
        <v>161</v>
      </c>
      <c r="C865" s="37" t="s">
        <v>349</v>
      </c>
    </row>
    <row r="870" ht="15.75">
      <c r="C870" s="66" t="s">
        <v>281</v>
      </c>
    </row>
    <row r="871" ht="15.75">
      <c r="C871" s="66" t="s">
        <v>221</v>
      </c>
    </row>
    <row r="872" ht="15.75" customHeight="1">
      <c r="C872" s="66" t="s">
        <v>389</v>
      </c>
    </row>
    <row r="873" ht="15.75">
      <c r="C873" s="66"/>
    </row>
    <row r="874" ht="30" customHeight="1">
      <c r="C874" s="66" t="s">
        <v>222</v>
      </c>
    </row>
    <row r="875" ht="15.75">
      <c r="C875" s="66" t="s">
        <v>492</v>
      </c>
    </row>
    <row r="876" ht="15.75">
      <c r="C876" s="66"/>
    </row>
    <row r="877" spans="2:3" ht="15.75">
      <c r="B877" s="888" t="s">
        <v>484</v>
      </c>
      <c r="C877" s="888" t="s">
        <v>484</v>
      </c>
    </row>
    <row r="878" ht="15.75">
      <c r="C878" s="66" t="s">
        <v>689</v>
      </c>
    </row>
    <row r="879" ht="15.75">
      <c r="C879" s="66" t="s">
        <v>223</v>
      </c>
    </row>
    <row r="880" ht="15.75">
      <c r="C880" s="66"/>
    </row>
    <row r="881" spans="1:3" ht="15.75" customHeight="1">
      <c r="A881" s="983" t="s">
        <v>496</v>
      </c>
      <c r="B881" s="983"/>
      <c r="C881" s="983"/>
    </row>
    <row r="883" spans="1:3" ht="16.5" customHeight="1" thickBot="1">
      <c r="A883" s="984" t="str">
        <f>'Формат ФСТ'!B37</f>
        <v>Реконструкция РУ-6кВ РП-1542,  по адресу: мкр.Болшево, ул.Б.Комитетская</v>
      </c>
      <c r="B883" s="984"/>
      <c r="C883" s="984"/>
    </row>
    <row r="884" spans="1:3" ht="15.75">
      <c r="A884" s="171" t="s">
        <v>0</v>
      </c>
      <c r="B884" s="172" t="s">
        <v>129</v>
      </c>
      <c r="C884" s="173" t="s">
        <v>130</v>
      </c>
    </row>
    <row r="885" spans="1:3" ht="15.75">
      <c r="A885" s="153">
        <v>1</v>
      </c>
      <c r="B885" s="152" t="s">
        <v>138</v>
      </c>
      <c r="C885" s="174"/>
    </row>
    <row r="886" spans="1:3" ht="15.75">
      <c r="A886" s="153" t="s">
        <v>3</v>
      </c>
      <c r="B886" s="154" t="s">
        <v>139</v>
      </c>
      <c r="C886" s="5" t="s">
        <v>320</v>
      </c>
    </row>
    <row r="887" spans="1:3" ht="15.75">
      <c r="A887" s="153" t="s">
        <v>4</v>
      </c>
      <c r="B887" s="154" t="s">
        <v>140</v>
      </c>
      <c r="C887" s="5" t="s">
        <v>320</v>
      </c>
    </row>
    <row r="888" spans="1:3" ht="31.5">
      <c r="A888" s="153" t="s">
        <v>14</v>
      </c>
      <c r="B888" s="151" t="s">
        <v>141</v>
      </c>
      <c r="C888" s="5" t="s">
        <v>349</v>
      </c>
    </row>
    <row r="889" spans="1:3" ht="47.25">
      <c r="A889" s="153" t="s">
        <v>29</v>
      </c>
      <c r="B889" s="151" t="s">
        <v>142</v>
      </c>
      <c r="C889" s="5" t="s">
        <v>320</v>
      </c>
    </row>
    <row r="890" spans="1:3" ht="15.75">
      <c r="A890" s="153" t="s">
        <v>143</v>
      </c>
      <c r="B890" s="151" t="s">
        <v>144</v>
      </c>
      <c r="C890" s="5" t="s">
        <v>349</v>
      </c>
    </row>
    <row r="891" spans="1:3" ht="15.75">
      <c r="A891" s="153" t="s">
        <v>145</v>
      </c>
      <c r="B891" s="151" t="s">
        <v>146</v>
      </c>
      <c r="C891" s="5" t="s">
        <v>349</v>
      </c>
    </row>
    <row r="892" spans="1:3" ht="15.75">
      <c r="A892" s="153">
        <v>2</v>
      </c>
      <c r="B892" s="152" t="s">
        <v>131</v>
      </c>
      <c r="C892" s="174"/>
    </row>
    <row r="893" spans="1:3" ht="31.5">
      <c r="A893" s="153" t="s">
        <v>6</v>
      </c>
      <c r="B893" s="151" t="s">
        <v>147</v>
      </c>
      <c r="C893" s="5" t="s">
        <v>349</v>
      </c>
    </row>
    <row r="894" spans="1:3" ht="47.25">
      <c r="A894" s="153" t="s">
        <v>7</v>
      </c>
      <c r="B894" s="151" t="s">
        <v>148</v>
      </c>
      <c r="C894" s="5" t="s">
        <v>320</v>
      </c>
    </row>
    <row r="895" spans="1:3" ht="31.5">
      <c r="A895" s="153" t="s">
        <v>8</v>
      </c>
      <c r="B895" s="151" t="s">
        <v>149</v>
      </c>
      <c r="C895" s="5" t="s">
        <v>320</v>
      </c>
    </row>
    <row r="896" spans="1:3" ht="31.5">
      <c r="A896" s="153">
        <v>3</v>
      </c>
      <c r="B896" s="152" t="s">
        <v>150</v>
      </c>
      <c r="C896" s="174"/>
    </row>
    <row r="897" spans="1:3" ht="31.5">
      <c r="A897" s="153" t="s">
        <v>132</v>
      </c>
      <c r="B897" s="151" t="s">
        <v>151</v>
      </c>
      <c r="C897" s="5" t="s">
        <v>349</v>
      </c>
    </row>
    <row r="898" spans="1:3" ht="15.75">
      <c r="A898" s="153" t="s">
        <v>133</v>
      </c>
      <c r="B898" s="151" t="s">
        <v>152</v>
      </c>
      <c r="C898" s="5" t="s">
        <v>349</v>
      </c>
    </row>
    <row r="899" spans="1:3" ht="15.75">
      <c r="A899" s="153" t="s">
        <v>134</v>
      </c>
      <c r="B899" s="151" t="s">
        <v>153</v>
      </c>
      <c r="C899" s="5" t="s">
        <v>349</v>
      </c>
    </row>
    <row r="900" spans="1:3" ht="15.75">
      <c r="A900" s="153" t="s">
        <v>154</v>
      </c>
      <c r="B900" s="151" t="s">
        <v>155</v>
      </c>
      <c r="C900" s="5" t="s">
        <v>349</v>
      </c>
    </row>
    <row r="901" spans="1:3" ht="15.75">
      <c r="A901" s="153" t="s">
        <v>156</v>
      </c>
      <c r="B901" s="151" t="s">
        <v>157</v>
      </c>
      <c r="C901" s="5" t="s">
        <v>349</v>
      </c>
    </row>
    <row r="902" spans="1:3" ht="15.75">
      <c r="A902" s="153">
        <v>4</v>
      </c>
      <c r="B902" s="152" t="s">
        <v>136</v>
      </c>
      <c r="C902" s="174"/>
    </row>
    <row r="903" spans="1:3" ht="15.75">
      <c r="A903" s="153" t="s">
        <v>10</v>
      </c>
      <c r="B903" s="151" t="s">
        <v>158</v>
      </c>
      <c r="C903" s="5" t="s">
        <v>349</v>
      </c>
    </row>
    <row r="904" spans="1:3" ht="47.25">
      <c r="A904" s="153" t="s">
        <v>11</v>
      </c>
      <c r="B904" s="151" t="s">
        <v>159</v>
      </c>
      <c r="C904" s="5"/>
    </row>
    <row r="905" spans="1:3" ht="31.5">
      <c r="A905" s="153" t="s">
        <v>12</v>
      </c>
      <c r="B905" s="151" t="s">
        <v>160</v>
      </c>
      <c r="C905" s="5" t="s">
        <v>349</v>
      </c>
    </row>
    <row r="906" spans="1:3" ht="32.25" thickBot="1">
      <c r="A906" s="156" t="s">
        <v>67</v>
      </c>
      <c r="B906" s="702" t="s">
        <v>161</v>
      </c>
      <c r="C906" s="37" t="s">
        <v>349</v>
      </c>
    </row>
    <row r="909" ht="15.75" customHeight="1"/>
    <row r="911" ht="36.75" customHeight="1">
      <c r="C911" s="66" t="s">
        <v>281</v>
      </c>
    </row>
    <row r="912" ht="15.75">
      <c r="C912" s="66" t="s">
        <v>221</v>
      </c>
    </row>
    <row r="913" ht="15.75">
      <c r="C913" s="66" t="s">
        <v>389</v>
      </c>
    </row>
    <row r="914" ht="15.75">
      <c r="C914" s="66"/>
    </row>
    <row r="915" ht="15.75">
      <c r="C915" s="66" t="s">
        <v>222</v>
      </c>
    </row>
    <row r="916" ht="15.75">
      <c r="C916" s="66" t="s">
        <v>492</v>
      </c>
    </row>
    <row r="917" ht="15.75">
      <c r="C917" s="66"/>
    </row>
    <row r="918" spans="2:3" ht="15.75">
      <c r="B918" s="888" t="s">
        <v>484</v>
      </c>
      <c r="C918" s="888" t="s">
        <v>484</v>
      </c>
    </row>
    <row r="919" ht="15.75">
      <c r="C919" s="66" t="s">
        <v>689</v>
      </c>
    </row>
    <row r="920" ht="15.75">
      <c r="C920" s="66" t="s">
        <v>223</v>
      </c>
    </row>
    <row r="921" ht="15.75">
      <c r="C921" s="66"/>
    </row>
    <row r="922" spans="1:3" ht="15.75">
      <c r="A922" s="983" t="s">
        <v>496</v>
      </c>
      <c r="B922" s="983"/>
      <c r="C922" s="983"/>
    </row>
    <row r="924" spans="1:3" ht="16.5" thickBot="1">
      <c r="A924" s="984" t="str">
        <f>'Формат ФСТ'!B38</f>
        <v>Реконструкция РУ-6 кВ РП-1539 ,по адресу: Цветочное хозяйство</v>
      </c>
      <c r="B924" s="984"/>
      <c r="C924" s="984"/>
    </row>
    <row r="925" spans="1:3" ht="15.75">
      <c r="A925" s="171" t="s">
        <v>0</v>
      </c>
      <c r="B925" s="172" t="s">
        <v>129</v>
      </c>
      <c r="C925" s="173" t="s">
        <v>130</v>
      </c>
    </row>
    <row r="926" spans="1:3" ht="15.75">
      <c r="A926" s="153">
        <v>1</v>
      </c>
      <c r="B926" s="152" t="s">
        <v>138</v>
      </c>
      <c r="C926" s="174"/>
    </row>
    <row r="927" spans="1:3" ht="15.75">
      <c r="A927" s="153" t="s">
        <v>3</v>
      </c>
      <c r="B927" s="154" t="s">
        <v>139</v>
      </c>
      <c r="C927" s="5" t="s">
        <v>320</v>
      </c>
    </row>
    <row r="928" spans="1:3" ht="15.75">
      <c r="A928" s="153" t="s">
        <v>4</v>
      </c>
      <c r="B928" s="154" t="s">
        <v>140</v>
      </c>
      <c r="C928" s="5" t="s">
        <v>320</v>
      </c>
    </row>
    <row r="929" spans="1:3" ht="31.5">
      <c r="A929" s="153" t="s">
        <v>14</v>
      </c>
      <c r="B929" s="151" t="s">
        <v>141</v>
      </c>
      <c r="C929" s="5" t="s">
        <v>349</v>
      </c>
    </row>
    <row r="930" spans="1:3" ht="47.25">
      <c r="A930" s="153" t="s">
        <v>29</v>
      </c>
      <c r="B930" s="151" t="s">
        <v>142</v>
      </c>
      <c r="C930" s="5" t="s">
        <v>320</v>
      </c>
    </row>
    <row r="931" spans="1:3" ht="15.75">
      <c r="A931" s="153" t="s">
        <v>143</v>
      </c>
      <c r="B931" s="151" t="s">
        <v>144</v>
      </c>
      <c r="C931" s="5" t="s">
        <v>349</v>
      </c>
    </row>
    <row r="932" spans="1:3" ht="15.75">
      <c r="A932" s="153" t="s">
        <v>145</v>
      </c>
      <c r="B932" s="151" t="s">
        <v>146</v>
      </c>
      <c r="C932" s="5" t="s">
        <v>349</v>
      </c>
    </row>
    <row r="933" spans="1:3" ht="15.75">
      <c r="A933" s="153">
        <v>2</v>
      </c>
      <c r="B933" s="152" t="s">
        <v>131</v>
      </c>
      <c r="C933" s="174"/>
    </row>
    <row r="934" spans="1:3" ht="31.5">
      <c r="A934" s="153" t="s">
        <v>6</v>
      </c>
      <c r="B934" s="151" t="s">
        <v>147</v>
      </c>
      <c r="C934" s="5" t="s">
        <v>349</v>
      </c>
    </row>
    <row r="935" spans="1:3" ht="47.25">
      <c r="A935" s="153" t="s">
        <v>7</v>
      </c>
      <c r="B935" s="151" t="s">
        <v>148</v>
      </c>
      <c r="C935" s="5" t="s">
        <v>320</v>
      </c>
    </row>
    <row r="936" spans="1:3" ht="31.5">
      <c r="A936" s="153" t="s">
        <v>8</v>
      </c>
      <c r="B936" s="151" t="s">
        <v>149</v>
      </c>
      <c r="C936" s="5" t="s">
        <v>320</v>
      </c>
    </row>
    <row r="937" spans="1:3" ht="31.5">
      <c r="A937" s="153">
        <v>3</v>
      </c>
      <c r="B937" s="152" t="s">
        <v>150</v>
      </c>
      <c r="C937" s="174"/>
    </row>
    <row r="938" spans="1:3" ht="31.5">
      <c r="A938" s="153" t="s">
        <v>132</v>
      </c>
      <c r="B938" s="151" t="s">
        <v>151</v>
      </c>
      <c r="C938" s="5" t="s">
        <v>349</v>
      </c>
    </row>
    <row r="939" spans="1:3" ht="15.75">
      <c r="A939" s="153" t="s">
        <v>133</v>
      </c>
      <c r="B939" s="151" t="s">
        <v>152</v>
      </c>
      <c r="C939" s="5" t="s">
        <v>349</v>
      </c>
    </row>
    <row r="940" spans="1:3" ht="15.75">
      <c r="A940" s="153" t="s">
        <v>134</v>
      </c>
      <c r="B940" s="151" t="s">
        <v>153</v>
      </c>
      <c r="C940" s="5" t="s">
        <v>349</v>
      </c>
    </row>
    <row r="941" spans="1:3" ht="15.75">
      <c r="A941" s="153" t="s">
        <v>154</v>
      </c>
      <c r="B941" s="151" t="s">
        <v>155</v>
      </c>
      <c r="C941" s="5" t="s">
        <v>349</v>
      </c>
    </row>
    <row r="942" spans="1:3" ht="15.75">
      <c r="A942" s="153" t="s">
        <v>156</v>
      </c>
      <c r="B942" s="151" t="s">
        <v>157</v>
      </c>
      <c r="C942" s="5" t="s">
        <v>349</v>
      </c>
    </row>
    <row r="943" spans="1:3" ht="15.75">
      <c r="A943" s="153">
        <v>4</v>
      </c>
      <c r="B943" s="152" t="s">
        <v>136</v>
      </c>
      <c r="C943" s="174"/>
    </row>
    <row r="944" spans="1:3" ht="15.75">
      <c r="A944" s="153" t="s">
        <v>10</v>
      </c>
      <c r="B944" s="151" t="s">
        <v>158</v>
      </c>
      <c r="C944" s="5" t="s">
        <v>349</v>
      </c>
    </row>
    <row r="945" spans="1:3" ht="47.25">
      <c r="A945" s="153" t="s">
        <v>11</v>
      </c>
      <c r="B945" s="151" t="s">
        <v>159</v>
      </c>
      <c r="C945" s="5"/>
    </row>
    <row r="946" spans="1:3" ht="15.75" customHeight="1">
      <c r="A946" s="153" t="s">
        <v>12</v>
      </c>
      <c r="B946" s="151" t="s">
        <v>160</v>
      </c>
      <c r="C946" s="5" t="s">
        <v>349</v>
      </c>
    </row>
    <row r="947" spans="1:3" ht="32.25" thickBot="1">
      <c r="A947" s="156" t="s">
        <v>67</v>
      </c>
      <c r="B947" s="702" t="s">
        <v>161</v>
      </c>
      <c r="C947" s="37" t="s">
        <v>349</v>
      </c>
    </row>
    <row r="948" ht="41.25" customHeight="1"/>
    <row r="951" ht="15.75">
      <c r="C951" s="66" t="s">
        <v>281</v>
      </c>
    </row>
    <row r="952" ht="15.75">
      <c r="C952" s="66" t="s">
        <v>221</v>
      </c>
    </row>
    <row r="953" ht="15.75">
      <c r="C953" s="66" t="s">
        <v>389</v>
      </c>
    </row>
    <row r="954" ht="15.75">
      <c r="C954" s="66"/>
    </row>
    <row r="955" ht="15.75">
      <c r="C955" s="66" t="s">
        <v>222</v>
      </c>
    </row>
    <row r="956" ht="15.75">
      <c r="C956" s="66" t="s">
        <v>492</v>
      </c>
    </row>
    <row r="957" ht="15.75">
      <c r="C957" s="66"/>
    </row>
    <row r="958" spans="2:3" ht="15.75">
      <c r="B958" s="888" t="s">
        <v>484</v>
      </c>
      <c r="C958" s="888" t="s">
        <v>484</v>
      </c>
    </row>
    <row r="959" ht="15.75">
      <c r="C959" s="66" t="s">
        <v>689</v>
      </c>
    </row>
    <row r="960" ht="15.75">
      <c r="C960" s="66" t="s">
        <v>223</v>
      </c>
    </row>
    <row r="961" ht="15.75">
      <c r="C961" s="66"/>
    </row>
    <row r="962" spans="1:3" ht="15.75">
      <c r="A962" s="983" t="s">
        <v>496</v>
      </c>
      <c r="B962" s="983"/>
      <c r="C962" s="983"/>
    </row>
    <row r="964" spans="1:3" ht="33" customHeight="1" thickBot="1">
      <c r="A964" s="984" t="str">
        <f>'Формат ФСТ'!B39</f>
        <v>Реконструкция РУ-6кВ РП-1535 ,по адресу: мкр.Болшево, ул. Советская.</v>
      </c>
      <c r="B964" s="984"/>
      <c r="C964" s="984"/>
    </row>
    <row r="965" spans="1:3" ht="15.75">
      <c r="A965" s="171" t="s">
        <v>0</v>
      </c>
      <c r="B965" s="172" t="s">
        <v>129</v>
      </c>
      <c r="C965" s="173" t="s">
        <v>130</v>
      </c>
    </row>
    <row r="966" spans="1:3" ht="15.75">
      <c r="A966" s="153">
        <v>1</v>
      </c>
      <c r="B966" s="152" t="s">
        <v>138</v>
      </c>
      <c r="C966" s="174"/>
    </row>
    <row r="967" spans="1:3" ht="15.75">
      <c r="A967" s="153" t="s">
        <v>3</v>
      </c>
      <c r="B967" s="154" t="s">
        <v>139</v>
      </c>
      <c r="C967" s="5" t="s">
        <v>320</v>
      </c>
    </row>
    <row r="968" spans="1:3" ht="15.75">
      <c r="A968" s="153" t="s">
        <v>4</v>
      </c>
      <c r="B968" s="154" t="s">
        <v>140</v>
      </c>
      <c r="C968" s="5" t="s">
        <v>320</v>
      </c>
    </row>
    <row r="969" spans="1:3" ht="31.5">
      <c r="A969" s="153" t="s">
        <v>14</v>
      </c>
      <c r="B969" s="151" t="s">
        <v>141</v>
      </c>
      <c r="C969" s="5" t="s">
        <v>349</v>
      </c>
    </row>
    <row r="970" spans="1:3" ht="47.25">
      <c r="A970" s="153" t="s">
        <v>29</v>
      </c>
      <c r="B970" s="151" t="s">
        <v>142</v>
      </c>
      <c r="C970" s="5" t="s">
        <v>320</v>
      </c>
    </row>
    <row r="971" spans="1:3" ht="15.75">
      <c r="A971" s="153" t="s">
        <v>143</v>
      </c>
      <c r="B971" s="151" t="s">
        <v>144</v>
      </c>
      <c r="C971" s="5" t="s">
        <v>349</v>
      </c>
    </row>
    <row r="972" spans="1:3" ht="15.75">
      <c r="A972" s="153" t="s">
        <v>145</v>
      </c>
      <c r="B972" s="151" t="s">
        <v>146</v>
      </c>
      <c r="C972" s="5" t="s">
        <v>349</v>
      </c>
    </row>
    <row r="973" spans="1:3" ht="15.75">
      <c r="A973" s="153">
        <v>2</v>
      </c>
      <c r="B973" s="152" t="s">
        <v>131</v>
      </c>
      <c r="C973" s="174"/>
    </row>
    <row r="974" spans="1:3" ht="31.5">
      <c r="A974" s="153" t="s">
        <v>6</v>
      </c>
      <c r="B974" s="151" t="s">
        <v>147</v>
      </c>
      <c r="C974" s="5" t="s">
        <v>349</v>
      </c>
    </row>
    <row r="975" spans="1:3" ht="47.25">
      <c r="A975" s="153" t="s">
        <v>7</v>
      </c>
      <c r="B975" s="151" t="s">
        <v>148</v>
      </c>
      <c r="C975" s="5" t="s">
        <v>320</v>
      </c>
    </row>
    <row r="976" spans="1:3" ht="31.5">
      <c r="A976" s="153" t="s">
        <v>8</v>
      </c>
      <c r="B976" s="151" t="s">
        <v>149</v>
      </c>
      <c r="C976" s="5" t="s">
        <v>320</v>
      </c>
    </row>
    <row r="977" spans="1:3" ht="31.5">
      <c r="A977" s="153">
        <v>3</v>
      </c>
      <c r="B977" s="152" t="s">
        <v>150</v>
      </c>
      <c r="C977" s="174"/>
    </row>
    <row r="978" spans="1:3" ht="31.5">
      <c r="A978" s="153" t="s">
        <v>132</v>
      </c>
      <c r="B978" s="151" t="s">
        <v>151</v>
      </c>
      <c r="C978" s="5" t="s">
        <v>349</v>
      </c>
    </row>
    <row r="979" spans="1:3" ht="15.75">
      <c r="A979" s="153" t="s">
        <v>133</v>
      </c>
      <c r="B979" s="151" t="s">
        <v>152</v>
      </c>
      <c r="C979" s="5" t="s">
        <v>349</v>
      </c>
    </row>
    <row r="980" spans="1:3" ht="15.75">
      <c r="A980" s="153" t="s">
        <v>134</v>
      </c>
      <c r="B980" s="151" t="s">
        <v>153</v>
      </c>
      <c r="C980" s="5" t="s">
        <v>349</v>
      </c>
    </row>
    <row r="981" spans="1:3" ht="15.75">
      <c r="A981" s="153" t="s">
        <v>154</v>
      </c>
      <c r="B981" s="151" t="s">
        <v>155</v>
      </c>
      <c r="C981" s="5" t="s">
        <v>349</v>
      </c>
    </row>
    <row r="982" spans="1:3" ht="15.75">
      <c r="A982" s="153" t="s">
        <v>156</v>
      </c>
      <c r="B982" s="151" t="s">
        <v>157</v>
      </c>
      <c r="C982" s="5" t="s">
        <v>349</v>
      </c>
    </row>
    <row r="983" spans="1:3" ht="15.75" customHeight="1">
      <c r="A983" s="153">
        <v>4</v>
      </c>
      <c r="B983" s="152" t="s">
        <v>136</v>
      </c>
      <c r="C983" s="174"/>
    </row>
    <row r="984" spans="1:3" ht="15.75">
      <c r="A984" s="153" t="s">
        <v>10</v>
      </c>
      <c r="B984" s="151" t="s">
        <v>158</v>
      </c>
      <c r="C984" s="5" t="s">
        <v>349</v>
      </c>
    </row>
    <row r="985" spans="1:3" ht="42" customHeight="1">
      <c r="A985" s="153" t="s">
        <v>11</v>
      </c>
      <c r="B985" s="151" t="s">
        <v>159</v>
      </c>
      <c r="C985" s="5"/>
    </row>
    <row r="986" spans="1:3" ht="31.5">
      <c r="A986" s="153" t="s">
        <v>12</v>
      </c>
      <c r="B986" s="151" t="s">
        <v>160</v>
      </c>
      <c r="C986" s="5" t="s">
        <v>349</v>
      </c>
    </row>
    <row r="987" spans="1:3" ht="32.25" thickBot="1">
      <c r="A987" s="156" t="s">
        <v>67</v>
      </c>
      <c r="B987" s="702" t="s">
        <v>161</v>
      </c>
      <c r="C987" s="37" t="s">
        <v>349</v>
      </c>
    </row>
    <row r="991" ht="15.75">
      <c r="C991" s="66" t="s">
        <v>281</v>
      </c>
    </row>
    <row r="992" ht="15.75">
      <c r="C992" s="66" t="s">
        <v>221</v>
      </c>
    </row>
    <row r="993" ht="15.75">
      <c r="C993" s="66" t="s">
        <v>389</v>
      </c>
    </row>
    <row r="994" ht="15.75">
      <c r="C994" s="66"/>
    </row>
    <row r="995" ht="15.75">
      <c r="C995" s="66" t="s">
        <v>222</v>
      </c>
    </row>
    <row r="996" ht="15.75">
      <c r="C996" s="66" t="s">
        <v>492</v>
      </c>
    </row>
    <row r="997" ht="15.75">
      <c r="C997" s="66"/>
    </row>
    <row r="998" spans="2:3" ht="15.75">
      <c r="B998" s="888" t="s">
        <v>484</v>
      </c>
      <c r="C998" s="888" t="s">
        <v>484</v>
      </c>
    </row>
    <row r="999" ht="15.75">
      <c r="C999" s="66" t="s">
        <v>689</v>
      </c>
    </row>
    <row r="1000" ht="15.75">
      <c r="C1000" s="66" t="s">
        <v>223</v>
      </c>
    </row>
    <row r="1001" ht="15.75">
      <c r="C1001" s="66"/>
    </row>
    <row r="1002" spans="1:3" ht="15.75">
      <c r="A1002" s="983" t="s">
        <v>496</v>
      </c>
      <c r="B1002" s="983"/>
      <c r="C1002" s="983"/>
    </row>
    <row r="1004" spans="1:3" ht="30.75" customHeight="1" thickBot="1">
      <c r="A1004" s="984" t="str">
        <f>'Формат ФСТ'!B40</f>
        <v>Реконструкция РУ-6 кВ РП-1521 ,по адресу: Московская область, мкр.Первомайский, ул.Советская</v>
      </c>
      <c r="B1004" s="984"/>
      <c r="C1004" s="984"/>
    </row>
    <row r="1005" spans="1:3" ht="15.75">
      <c r="A1005" s="171" t="s">
        <v>0</v>
      </c>
      <c r="B1005" s="172" t="s">
        <v>129</v>
      </c>
      <c r="C1005" s="173" t="s">
        <v>130</v>
      </c>
    </row>
    <row r="1006" spans="1:3" ht="15.75">
      <c r="A1006" s="153">
        <v>1</v>
      </c>
      <c r="B1006" s="152" t="s">
        <v>138</v>
      </c>
      <c r="C1006" s="174"/>
    </row>
    <row r="1007" spans="1:3" ht="15.75">
      <c r="A1007" s="153" t="s">
        <v>3</v>
      </c>
      <c r="B1007" s="154" t="s">
        <v>139</v>
      </c>
      <c r="C1007" s="5" t="s">
        <v>320</v>
      </c>
    </row>
    <row r="1008" spans="1:3" ht="15.75">
      <c r="A1008" s="153" t="s">
        <v>4</v>
      </c>
      <c r="B1008" s="154" t="s">
        <v>140</v>
      </c>
      <c r="C1008" s="5" t="s">
        <v>320</v>
      </c>
    </row>
    <row r="1009" spans="1:3" ht="31.5">
      <c r="A1009" s="153" t="s">
        <v>14</v>
      </c>
      <c r="B1009" s="151" t="s">
        <v>141</v>
      </c>
      <c r="C1009" s="5" t="s">
        <v>349</v>
      </c>
    </row>
    <row r="1010" spans="1:3" ht="47.25">
      <c r="A1010" s="153" t="s">
        <v>29</v>
      </c>
      <c r="B1010" s="151" t="s">
        <v>142</v>
      </c>
      <c r="C1010" s="5" t="s">
        <v>320</v>
      </c>
    </row>
    <row r="1011" spans="1:3" ht="15.75">
      <c r="A1011" s="153" t="s">
        <v>143</v>
      </c>
      <c r="B1011" s="151" t="s">
        <v>144</v>
      </c>
      <c r="C1011" s="5" t="s">
        <v>349</v>
      </c>
    </row>
    <row r="1012" spans="1:3" ht="15.75">
      <c r="A1012" s="153" t="s">
        <v>145</v>
      </c>
      <c r="B1012" s="151" t="s">
        <v>146</v>
      </c>
      <c r="C1012" s="5" t="s">
        <v>349</v>
      </c>
    </row>
    <row r="1013" spans="1:3" ht="15.75">
      <c r="A1013" s="153">
        <v>2</v>
      </c>
      <c r="B1013" s="152" t="s">
        <v>131</v>
      </c>
      <c r="C1013" s="174"/>
    </row>
    <row r="1014" spans="1:3" ht="31.5">
      <c r="A1014" s="153" t="s">
        <v>6</v>
      </c>
      <c r="B1014" s="151" t="s">
        <v>147</v>
      </c>
      <c r="C1014" s="5" t="s">
        <v>349</v>
      </c>
    </row>
    <row r="1015" spans="1:3" ht="47.25">
      <c r="A1015" s="153" t="s">
        <v>7</v>
      </c>
      <c r="B1015" s="151" t="s">
        <v>148</v>
      </c>
      <c r="C1015" s="5" t="s">
        <v>320</v>
      </c>
    </row>
    <row r="1016" spans="1:3" ht="31.5">
      <c r="A1016" s="153" t="s">
        <v>8</v>
      </c>
      <c r="B1016" s="151" t="s">
        <v>149</v>
      </c>
      <c r="C1016" s="5" t="s">
        <v>320</v>
      </c>
    </row>
    <row r="1017" spans="1:3" ht="31.5">
      <c r="A1017" s="153">
        <v>3</v>
      </c>
      <c r="B1017" s="152" t="s">
        <v>150</v>
      </c>
      <c r="C1017" s="174"/>
    </row>
    <row r="1018" spans="1:3" ht="31.5">
      <c r="A1018" s="153" t="s">
        <v>132</v>
      </c>
      <c r="B1018" s="151" t="s">
        <v>151</v>
      </c>
      <c r="C1018" s="5" t="s">
        <v>349</v>
      </c>
    </row>
    <row r="1019" spans="1:3" ht="15.75">
      <c r="A1019" s="153" t="s">
        <v>133</v>
      </c>
      <c r="B1019" s="151" t="s">
        <v>152</v>
      </c>
      <c r="C1019" s="5" t="s">
        <v>349</v>
      </c>
    </row>
    <row r="1020" spans="1:3" ht="15.75" customHeight="1">
      <c r="A1020" s="153" t="s">
        <v>134</v>
      </c>
      <c r="B1020" s="151" t="s">
        <v>153</v>
      </c>
      <c r="C1020" s="5" t="s">
        <v>349</v>
      </c>
    </row>
    <row r="1021" spans="1:3" ht="15.75">
      <c r="A1021" s="153" t="s">
        <v>154</v>
      </c>
      <c r="B1021" s="151" t="s">
        <v>155</v>
      </c>
      <c r="C1021" s="5" t="s">
        <v>349</v>
      </c>
    </row>
    <row r="1022" spans="1:3" ht="41.25" customHeight="1">
      <c r="A1022" s="153" t="s">
        <v>156</v>
      </c>
      <c r="B1022" s="151" t="s">
        <v>157</v>
      </c>
      <c r="C1022" s="5" t="s">
        <v>349</v>
      </c>
    </row>
    <row r="1023" spans="1:3" ht="15.75">
      <c r="A1023" s="153">
        <v>4</v>
      </c>
      <c r="B1023" s="152" t="s">
        <v>136</v>
      </c>
      <c r="C1023" s="174"/>
    </row>
    <row r="1024" spans="1:3" ht="15.75">
      <c r="A1024" s="153" t="s">
        <v>10</v>
      </c>
      <c r="B1024" s="151" t="s">
        <v>158</v>
      </c>
      <c r="C1024" s="5" t="s">
        <v>349</v>
      </c>
    </row>
    <row r="1025" spans="1:3" ht="47.25">
      <c r="A1025" s="153" t="s">
        <v>11</v>
      </c>
      <c r="B1025" s="151" t="s">
        <v>159</v>
      </c>
      <c r="C1025" s="5"/>
    </row>
    <row r="1026" spans="1:3" ht="31.5">
      <c r="A1026" s="153" t="s">
        <v>12</v>
      </c>
      <c r="B1026" s="151" t="s">
        <v>160</v>
      </c>
      <c r="C1026" s="5" t="s">
        <v>349</v>
      </c>
    </row>
    <row r="1027" spans="1:3" ht="32.25" thickBot="1">
      <c r="A1027" s="156" t="s">
        <v>67</v>
      </c>
      <c r="B1027" s="702" t="s">
        <v>161</v>
      </c>
      <c r="C1027" s="37" t="s">
        <v>349</v>
      </c>
    </row>
    <row r="1033" ht="15.75">
      <c r="C1033" s="66" t="s">
        <v>281</v>
      </c>
    </row>
    <row r="1034" ht="15.75">
      <c r="C1034" s="66" t="s">
        <v>221</v>
      </c>
    </row>
    <row r="1035" ht="15.75">
      <c r="C1035" s="66" t="s">
        <v>389</v>
      </c>
    </row>
    <row r="1036" ht="15.75">
      <c r="C1036" s="66"/>
    </row>
    <row r="1037" ht="15.75">
      <c r="C1037" s="66" t="s">
        <v>222</v>
      </c>
    </row>
    <row r="1038" ht="15.75">
      <c r="C1038" s="66" t="s">
        <v>492</v>
      </c>
    </row>
    <row r="1039" ht="15.75">
      <c r="C1039" s="66"/>
    </row>
    <row r="1040" spans="2:3" ht="15.75">
      <c r="B1040" s="888" t="s">
        <v>484</v>
      </c>
      <c r="C1040" s="888" t="s">
        <v>484</v>
      </c>
    </row>
    <row r="1041" ht="15.75">
      <c r="C1041" s="66" t="s">
        <v>689</v>
      </c>
    </row>
    <row r="1042" ht="15.75">
      <c r="C1042" s="66" t="s">
        <v>223</v>
      </c>
    </row>
    <row r="1043" ht="15.75">
      <c r="C1043" s="66"/>
    </row>
    <row r="1044" spans="1:3" ht="15.75">
      <c r="A1044" s="983" t="s">
        <v>496</v>
      </c>
      <c r="B1044" s="983"/>
      <c r="C1044" s="983"/>
    </row>
    <row r="1046" spans="1:3" ht="96" customHeight="1" thickBot="1">
      <c r="A1046" s="984" t="str">
        <f>'Формат ФСТ'!B48</f>
        <v>Прокладка двух фидерных линий КЛ-10 кВ от РУ-10 кВ ПСТ-257 
до РУ-10 кВ ТП-324, взамен выбывающих основных фондов
по адресу: г.Королев, ул.Калининградская, д.17А</v>
      </c>
      <c r="B1046" s="984"/>
      <c r="C1046" s="984"/>
    </row>
    <row r="1047" spans="1:3" ht="15.75">
      <c r="A1047" s="171" t="s">
        <v>0</v>
      </c>
      <c r="B1047" s="172" t="s">
        <v>129</v>
      </c>
      <c r="C1047" s="173" t="s">
        <v>130</v>
      </c>
    </row>
    <row r="1048" spans="1:3" ht="15.75">
      <c r="A1048" s="153">
        <v>1</v>
      </c>
      <c r="B1048" s="152" t="s">
        <v>138</v>
      </c>
      <c r="C1048" s="174"/>
    </row>
    <row r="1049" spans="1:3" ht="15.75">
      <c r="A1049" s="153" t="s">
        <v>3</v>
      </c>
      <c r="B1049" s="154" t="s">
        <v>139</v>
      </c>
      <c r="C1049" s="5" t="s">
        <v>320</v>
      </c>
    </row>
    <row r="1050" spans="1:3" ht="15.75">
      <c r="A1050" s="153" t="s">
        <v>4</v>
      </c>
      <c r="B1050" s="154" t="s">
        <v>140</v>
      </c>
      <c r="C1050" s="5" t="s">
        <v>320</v>
      </c>
    </row>
    <row r="1051" spans="1:3" ht="31.5">
      <c r="A1051" s="153" t="s">
        <v>14</v>
      </c>
      <c r="B1051" s="151" t="s">
        <v>141</v>
      </c>
      <c r="C1051" s="5" t="s">
        <v>349</v>
      </c>
    </row>
    <row r="1052" spans="1:3" ht="47.25">
      <c r="A1052" s="153" t="s">
        <v>29</v>
      </c>
      <c r="B1052" s="151" t="s">
        <v>142</v>
      </c>
      <c r="C1052" s="5" t="s">
        <v>320</v>
      </c>
    </row>
    <row r="1053" spans="1:3" ht="15.75">
      <c r="A1053" s="153" t="s">
        <v>143</v>
      </c>
      <c r="B1053" s="151" t="s">
        <v>144</v>
      </c>
      <c r="C1053" s="5" t="s">
        <v>349</v>
      </c>
    </row>
    <row r="1054" spans="1:3" ht="15.75">
      <c r="A1054" s="153" t="s">
        <v>145</v>
      </c>
      <c r="B1054" s="151" t="s">
        <v>146</v>
      </c>
      <c r="C1054" s="5" t="s">
        <v>349</v>
      </c>
    </row>
    <row r="1055" spans="1:3" ht="15.75">
      <c r="A1055" s="153">
        <v>2</v>
      </c>
      <c r="B1055" s="152" t="s">
        <v>131</v>
      </c>
      <c r="C1055" s="174"/>
    </row>
    <row r="1056" spans="1:3" ht="31.5">
      <c r="A1056" s="153" t="s">
        <v>6</v>
      </c>
      <c r="B1056" s="151" t="s">
        <v>147</v>
      </c>
      <c r="C1056" s="5" t="s">
        <v>349</v>
      </c>
    </row>
    <row r="1057" spans="1:3" ht="15.75" customHeight="1">
      <c r="A1057" s="153" t="s">
        <v>7</v>
      </c>
      <c r="B1057" s="151" t="s">
        <v>148</v>
      </c>
      <c r="C1057" s="5" t="s">
        <v>320</v>
      </c>
    </row>
    <row r="1058" spans="1:3" ht="31.5">
      <c r="A1058" s="153" t="s">
        <v>8</v>
      </c>
      <c r="B1058" s="151" t="s">
        <v>149</v>
      </c>
      <c r="C1058" s="5" t="s">
        <v>320</v>
      </c>
    </row>
    <row r="1059" spans="1:3" ht="16.5" customHeight="1">
      <c r="A1059" s="153">
        <v>3</v>
      </c>
      <c r="B1059" s="152" t="s">
        <v>150</v>
      </c>
      <c r="C1059" s="174"/>
    </row>
    <row r="1060" spans="1:3" ht="31.5">
      <c r="A1060" s="153" t="s">
        <v>132</v>
      </c>
      <c r="B1060" s="151" t="s">
        <v>151</v>
      </c>
      <c r="C1060" s="5" t="s">
        <v>349</v>
      </c>
    </row>
    <row r="1061" spans="1:3" ht="15.75">
      <c r="A1061" s="153" t="s">
        <v>133</v>
      </c>
      <c r="B1061" s="151" t="s">
        <v>152</v>
      </c>
      <c r="C1061" s="5" t="s">
        <v>349</v>
      </c>
    </row>
    <row r="1062" spans="1:3" ht="15.75">
      <c r="A1062" s="153" t="s">
        <v>134</v>
      </c>
      <c r="B1062" s="151" t="s">
        <v>153</v>
      </c>
      <c r="C1062" s="5" t="s">
        <v>349</v>
      </c>
    </row>
    <row r="1063" spans="1:3" ht="15.75">
      <c r="A1063" s="153" t="s">
        <v>154</v>
      </c>
      <c r="B1063" s="151" t="s">
        <v>155</v>
      </c>
      <c r="C1063" s="5" t="s">
        <v>349</v>
      </c>
    </row>
    <row r="1064" spans="1:3" ht="15.75">
      <c r="A1064" s="153" t="s">
        <v>156</v>
      </c>
      <c r="B1064" s="151" t="s">
        <v>157</v>
      </c>
      <c r="C1064" s="5" t="s">
        <v>349</v>
      </c>
    </row>
    <row r="1065" spans="1:3" ht="15.75">
      <c r="A1065" s="153">
        <v>4</v>
      </c>
      <c r="B1065" s="152" t="s">
        <v>136</v>
      </c>
      <c r="C1065" s="174"/>
    </row>
    <row r="1066" spans="1:3" ht="15.75">
      <c r="A1066" s="153" t="s">
        <v>10</v>
      </c>
      <c r="B1066" s="151" t="s">
        <v>158</v>
      </c>
      <c r="C1066" s="5" t="s">
        <v>349</v>
      </c>
    </row>
    <row r="1067" spans="1:3" ht="47.25">
      <c r="A1067" s="153" t="s">
        <v>11</v>
      </c>
      <c r="B1067" s="151" t="s">
        <v>159</v>
      </c>
      <c r="C1067" s="5"/>
    </row>
    <row r="1068" spans="1:3" ht="31.5">
      <c r="A1068" s="153" t="s">
        <v>12</v>
      </c>
      <c r="B1068" s="151" t="s">
        <v>160</v>
      </c>
      <c r="C1068" s="5" t="s">
        <v>349</v>
      </c>
    </row>
    <row r="1069" spans="1:3" ht="32.25" thickBot="1">
      <c r="A1069" s="156" t="s">
        <v>67</v>
      </c>
      <c r="B1069" s="702" t="s">
        <v>161</v>
      </c>
      <c r="C1069" s="37" t="s">
        <v>349</v>
      </c>
    </row>
    <row r="1094" ht="15.75" customHeight="1"/>
    <row r="1096" ht="23.25" customHeight="1"/>
    <row r="1131" ht="15.75" customHeight="1"/>
    <row r="1133" ht="38.25" customHeight="1"/>
    <row r="1168" ht="15.75" customHeight="1"/>
    <row r="1170" ht="24.75" customHeight="1"/>
    <row r="1205" ht="15.75" customHeight="1"/>
    <row r="1207" ht="16.5" customHeight="1"/>
    <row r="1242" ht="15.75" customHeight="1"/>
    <row r="1244" ht="16.5" customHeight="1"/>
    <row r="1279" ht="15.75" customHeight="1"/>
    <row r="1281" ht="34.5" customHeight="1"/>
    <row r="1316" ht="15.75" customHeight="1"/>
    <row r="1318" ht="39" customHeight="1"/>
    <row r="1353" ht="15.75" customHeight="1"/>
    <row r="1355" ht="34.5" customHeight="1"/>
    <row r="1390" ht="15.75" customHeight="1"/>
    <row r="1392" ht="48" customHeight="1"/>
  </sheetData>
  <sheetProtection/>
  <mergeCells count="75">
    <mergeCell ref="A1004:C1004"/>
    <mergeCell ref="B1040:C1040"/>
    <mergeCell ref="A1044:C1044"/>
    <mergeCell ref="A1046:C1046"/>
    <mergeCell ref="A924:C924"/>
    <mergeCell ref="B958:C958"/>
    <mergeCell ref="A962:C962"/>
    <mergeCell ref="A964:C964"/>
    <mergeCell ref="B998:C998"/>
    <mergeCell ref="A1002:C1002"/>
    <mergeCell ref="A55:C55"/>
    <mergeCell ref="B877:C877"/>
    <mergeCell ref="A881:C881"/>
    <mergeCell ref="A883:C883"/>
    <mergeCell ref="B918:C918"/>
    <mergeCell ref="A922:C922"/>
    <mergeCell ref="A92:C92"/>
    <mergeCell ref="A94:C94"/>
    <mergeCell ref="B236:C236"/>
    <mergeCell ref="A240:C240"/>
    <mergeCell ref="A15:C15"/>
    <mergeCell ref="A17:C17"/>
    <mergeCell ref="A53:C53"/>
    <mergeCell ref="A129:C129"/>
    <mergeCell ref="A316:C316"/>
    <mergeCell ref="A131:C131"/>
    <mergeCell ref="A166:C166"/>
    <mergeCell ref="A168:C168"/>
    <mergeCell ref="A203:C203"/>
    <mergeCell ref="A205:C205"/>
    <mergeCell ref="A242:C242"/>
    <mergeCell ref="B273:C273"/>
    <mergeCell ref="A277:C277"/>
    <mergeCell ref="A279:C279"/>
    <mergeCell ref="B310:C310"/>
    <mergeCell ref="A314:C314"/>
    <mergeCell ref="B384:C384"/>
    <mergeCell ref="B495:C495"/>
    <mergeCell ref="A388:C388"/>
    <mergeCell ref="B347:C347"/>
    <mergeCell ref="A351:C351"/>
    <mergeCell ref="A353:C353"/>
    <mergeCell ref="A390:C390"/>
    <mergeCell ref="B421:C421"/>
    <mergeCell ref="A499:C499"/>
    <mergeCell ref="A425:C425"/>
    <mergeCell ref="A501:C501"/>
    <mergeCell ref="B534:C534"/>
    <mergeCell ref="A538:C538"/>
    <mergeCell ref="A540:C540"/>
    <mergeCell ref="A427:C427"/>
    <mergeCell ref="B458:C458"/>
    <mergeCell ref="A462:C462"/>
    <mergeCell ref="A464:C464"/>
    <mergeCell ref="B578:C578"/>
    <mergeCell ref="A582:C582"/>
    <mergeCell ref="A584:C584"/>
    <mergeCell ref="B621:C621"/>
    <mergeCell ref="A625:C625"/>
    <mergeCell ref="A627:C627"/>
    <mergeCell ref="B664:C664"/>
    <mergeCell ref="A668:C668"/>
    <mergeCell ref="A670:C670"/>
    <mergeCell ref="B707:C707"/>
    <mergeCell ref="A711:C711"/>
    <mergeCell ref="A713:C713"/>
    <mergeCell ref="B836:C836"/>
    <mergeCell ref="A840:C840"/>
    <mergeCell ref="A842:C842"/>
    <mergeCell ref="B750:C750"/>
    <mergeCell ref="A754:C754"/>
    <mergeCell ref="A756:C756"/>
    <mergeCell ref="B793:C793"/>
    <mergeCell ref="A797:C797"/>
    <mergeCell ref="A799:C799"/>
  </mergeCells>
  <printOptions/>
  <pageMargins left="0.7086614173228347" right="0.7086614173228347" top="0.7480314960629921" bottom="0.7480314960629921" header="0.31496062992125984" footer="0.31496062992125984"/>
  <pageSetup fitToHeight="9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90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5.75"/>
  <cols>
    <col min="1" max="1" width="7.00390625" style="12" customWidth="1"/>
    <col min="2" max="2" width="50.00390625" style="12" customWidth="1"/>
    <col min="3" max="7" width="12.75390625" style="12" customWidth="1"/>
    <col min="8" max="8" width="10.375" style="67" bestFit="1" customWidth="1"/>
    <col min="9" max="9" width="9.00390625" style="67" customWidth="1"/>
    <col min="10" max="12" width="12.75390625" style="67" customWidth="1"/>
    <col min="13" max="16384" width="9.00390625" style="67" customWidth="1"/>
  </cols>
  <sheetData>
    <row r="1" ht="15.75">
      <c r="G1" s="66"/>
    </row>
    <row r="2" ht="15.75">
      <c r="G2" s="66" t="s">
        <v>295</v>
      </c>
    </row>
    <row r="3" ht="15.75">
      <c r="G3" s="66" t="s">
        <v>221</v>
      </c>
    </row>
    <row r="4" ht="15.75">
      <c r="G4" s="66" t="s">
        <v>389</v>
      </c>
    </row>
    <row r="5" ht="15.75">
      <c r="G5" s="66"/>
    </row>
    <row r="6" spans="1:7" ht="33" customHeight="1">
      <c r="A6" s="983" t="s">
        <v>497</v>
      </c>
      <c r="B6" s="983"/>
      <c r="C6" s="983"/>
      <c r="D6" s="983"/>
      <c r="E6" s="983"/>
      <c r="F6" s="983"/>
      <c r="G6" s="983"/>
    </row>
    <row r="7" spans="1:7" ht="33" customHeight="1">
      <c r="A7" s="68"/>
      <c r="B7" s="68"/>
      <c r="C7" s="68"/>
      <c r="D7" s="68"/>
      <c r="E7" s="68"/>
      <c r="F7" s="68"/>
      <c r="G7" s="68"/>
    </row>
    <row r="8" ht="15.75">
      <c r="G8" s="66" t="s">
        <v>222</v>
      </c>
    </row>
    <row r="9" ht="15.75">
      <c r="G9" s="66" t="s">
        <v>492</v>
      </c>
    </row>
    <row r="10" ht="15.75">
      <c r="G10" s="66"/>
    </row>
    <row r="11" spans="3:7" ht="15.75">
      <c r="C11" s="888" t="s">
        <v>484</v>
      </c>
      <c r="D11" s="990"/>
      <c r="E11" s="990"/>
      <c r="F11" s="990"/>
      <c r="G11" s="990"/>
    </row>
    <row r="12" spans="3:7" ht="15.75">
      <c r="C12" s="883" t="s">
        <v>690</v>
      </c>
      <c r="D12" s="883"/>
      <c r="E12" s="883"/>
      <c r="F12" s="883"/>
      <c r="G12" s="883"/>
    </row>
    <row r="13" ht="15.75">
      <c r="G13" s="66" t="s">
        <v>223</v>
      </c>
    </row>
    <row r="14" ht="15.75">
      <c r="G14" s="66"/>
    </row>
    <row r="15" ht="16.5" thickBot="1">
      <c r="G15" s="66" t="s">
        <v>82</v>
      </c>
    </row>
    <row r="16" spans="1:8" ht="15.75">
      <c r="A16" s="985" t="s">
        <v>0</v>
      </c>
      <c r="B16" s="987" t="s">
        <v>55</v>
      </c>
      <c r="C16" s="115">
        <v>2017</v>
      </c>
      <c r="D16" s="115">
        <v>2018</v>
      </c>
      <c r="E16" s="115">
        <v>2019</v>
      </c>
      <c r="F16" s="115">
        <v>2020</v>
      </c>
      <c r="G16" s="183">
        <v>2021</v>
      </c>
      <c r="H16" s="116"/>
    </row>
    <row r="17" spans="1:8" ht="15.75">
      <c r="A17" s="986"/>
      <c r="B17" s="988"/>
      <c r="C17" s="988" t="s">
        <v>56</v>
      </c>
      <c r="D17" s="988" t="s">
        <v>56</v>
      </c>
      <c r="E17" s="988" t="s">
        <v>56</v>
      </c>
      <c r="F17" s="988" t="s">
        <v>56</v>
      </c>
      <c r="G17" s="989" t="s">
        <v>56</v>
      </c>
      <c r="H17" s="116"/>
    </row>
    <row r="18" spans="1:8" ht="15.75">
      <c r="A18" s="986"/>
      <c r="B18" s="988"/>
      <c r="C18" s="988"/>
      <c r="D18" s="988"/>
      <c r="E18" s="988"/>
      <c r="F18" s="988"/>
      <c r="G18" s="989"/>
      <c r="H18" s="116"/>
    </row>
    <row r="19" spans="1:8" s="118" customFormat="1" ht="15.75">
      <c r="A19" s="515">
        <v>1</v>
      </c>
      <c r="B19" s="516">
        <v>2</v>
      </c>
      <c r="C19" s="516">
        <v>3</v>
      </c>
      <c r="D19" s="516">
        <v>4</v>
      </c>
      <c r="E19" s="516">
        <v>5</v>
      </c>
      <c r="F19" s="516">
        <v>6</v>
      </c>
      <c r="G19" s="517">
        <v>7</v>
      </c>
      <c r="H19" s="117"/>
    </row>
    <row r="20" spans="1:8" s="118" customFormat="1" ht="31.5">
      <c r="A20" s="123" t="s">
        <v>41</v>
      </c>
      <c r="B20" s="484" t="s">
        <v>57</v>
      </c>
      <c r="C20" s="113">
        <f>C22+C23</f>
        <v>664.672</v>
      </c>
      <c r="D20" s="113">
        <f>D22+D23</f>
        <v>684.393219006228</v>
      </c>
      <c r="E20" s="113">
        <f>E22+E23</f>
        <v>703.8966363295523</v>
      </c>
      <c r="F20" s="113">
        <f>F22+F23</f>
        <v>724.0842142677001</v>
      </c>
      <c r="G20" s="185">
        <f>G22+G23</f>
        <v>734.275571581636</v>
      </c>
      <c r="H20" s="117"/>
    </row>
    <row r="21" spans="1:8" s="118" customFormat="1" ht="15.75">
      <c r="A21" s="61"/>
      <c r="B21" s="120" t="s">
        <v>66</v>
      </c>
      <c r="C21" s="113"/>
      <c r="D21" s="113"/>
      <c r="E21" s="113"/>
      <c r="F21" s="113"/>
      <c r="G21" s="185"/>
      <c r="H21" s="117"/>
    </row>
    <row r="22" spans="1:8" s="118" customFormat="1" ht="31.5">
      <c r="A22" s="61" t="s">
        <v>3</v>
      </c>
      <c r="B22" s="120" t="s">
        <v>351</v>
      </c>
      <c r="C22" s="113">
        <v>664.672</v>
      </c>
      <c r="D22" s="113">
        <v>684.393219006228</v>
      </c>
      <c r="E22" s="113">
        <v>703.8966363295523</v>
      </c>
      <c r="F22" s="113">
        <v>724.0842142677001</v>
      </c>
      <c r="G22" s="185">
        <v>734.275571581636</v>
      </c>
      <c r="H22" s="117"/>
    </row>
    <row r="23" spans="1:8" s="118" customFormat="1" ht="31.5">
      <c r="A23" s="61" t="s">
        <v>4</v>
      </c>
      <c r="B23" s="120" t="s">
        <v>350</v>
      </c>
      <c r="C23" s="113"/>
      <c r="D23" s="113"/>
      <c r="E23" s="113"/>
      <c r="F23" s="113"/>
      <c r="G23" s="185"/>
      <c r="H23" s="117"/>
    </row>
    <row r="24" spans="1:8" s="118" customFormat="1" ht="15.75">
      <c r="A24" s="123" t="s">
        <v>34</v>
      </c>
      <c r="B24" s="484" t="s">
        <v>167</v>
      </c>
      <c r="C24" s="113">
        <f>C25+C30+C31+C32+C33</f>
        <v>576.71389</v>
      </c>
      <c r="D24" s="113">
        <f>D25+D30+D31+D32+D33</f>
        <v>599.59501127</v>
      </c>
      <c r="E24" s="113">
        <f>E25+E30+E31+E32+E33</f>
        <v>622.80271593</v>
      </c>
      <c r="F24" s="113">
        <f>F25+F30+F31+F32+F33</f>
        <v>647.31331666</v>
      </c>
      <c r="G24" s="185">
        <f>G25+G30+G31+G32+G33</f>
        <v>672.2482565199999</v>
      </c>
      <c r="H24" s="117"/>
    </row>
    <row r="25" spans="1:8" s="118" customFormat="1" ht="15.75">
      <c r="A25" s="123" t="s">
        <v>2</v>
      </c>
      <c r="B25" s="484" t="s">
        <v>58</v>
      </c>
      <c r="C25" s="113">
        <v>61.67889</v>
      </c>
      <c r="D25" s="113">
        <v>64.16001</v>
      </c>
      <c r="E25" s="113">
        <v>66.72872</v>
      </c>
      <c r="F25" s="113">
        <v>69.41032</v>
      </c>
      <c r="G25" s="185">
        <v>72.19426</v>
      </c>
      <c r="H25" s="117"/>
    </row>
    <row r="26" spans="1:8" s="118" customFormat="1" ht="15.75">
      <c r="A26" s="61"/>
      <c r="B26" s="120" t="s">
        <v>66</v>
      </c>
      <c r="C26" s="114"/>
      <c r="D26" s="114"/>
      <c r="E26" s="114"/>
      <c r="F26" s="114"/>
      <c r="G26" s="187"/>
      <c r="H26" s="117"/>
    </row>
    <row r="27" spans="1:8" s="118" customFormat="1" ht="15.75">
      <c r="A27" s="61" t="s">
        <v>3</v>
      </c>
      <c r="B27" s="120" t="s">
        <v>188</v>
      </c>
      <c r="C27" s="114"/>
      <c r="D27" s="114"/>
      <c r="E27" s="114"/>
      <c r="F27" s="114"/>
      <c r="G27" s="187"/>
      <c r="H27" s="117"/>
    </row>
    <row r="28" spans="1:8" s="118" customFormat="1" ht="15.75">
      <c r="A28" s="61" t="s">
        <v>4</v>
      </c>
      <c r="B28" s="120" t="s">
        <v>189</v>
      </c>
      <c r="C28" s="114"/>
      <c r="D28" s="114"/>
      <c r="E28" s="114"/>
      <c r="F28" s="114"/>
      <c r="G28" s="187"/>
      <c r="H28" s="117"/>
    </row>
    <row r="29" spans="1:8" s="118" customFormat="1" ht="15.75">
      <c r="A29" s="61" t="s">
        <v>14</v>
      </c>
      <c r="B29" s="120" t="s">
        <v>190</v>
      </c>
      <c r="C29" s="114"/>
      <c r="D29" s="114"/>
      <c r="E29" s="114"/>
      <c r="F29" s="114"/>
      <c r="G29" s="187"/>
      <c r="H29" s="117"/>
    </row>
    <row r="30" spans="1:12" s="118" customFormat="1" ht="15.75">
      <c r="A30" s="123" t="s">
        <v>5</v>
      </c>
      <c r="B30" s="484" t="s">
        <v>59</v>
      </c>
      <c r="C30" s="113">
        <v>222.866</v>
      </c>
      <c r="D30" s="113">
        <v>231.662</v>
      </c>
      <c r="E30" s="113">
        <v>240.371</v>
      </c>
      <c r="F30" s="113">
        <v>249.713</v>
      </c>
      <c r="G30" s="185">
        <v>259.702</v>
      </c>
      <c r="H30" s="117"/>
      <c r="J30" s="124"/>
      <c r="K30" s="124"/>
      <c r="L30" s="124"/>
    </row>
    <row r="31" spans="1:8" s="118" customFormat="1" ht="18.75">
      <c r="A31" s="123" t="s">
        <v>60</v>
      </c>
      <c r="B31" s="484" t="s">
        <v>61</v>
      </c>
      <c r="C31" s="113">
        <f>'Формат ФСТ'!O13/1000</f>
        <v>33.874</v>
      </c>
      <c r="D31" s="113">
        <f>'Формат ФСТ'!V13/1000</f>
        <v>33.87400127</v>
      </c>
      <c r="E31" s="113">
        <f>'Формат ФСТ'!AC13/1000</f>
        <v>33.87399593</v>
      </c>
      <c r="F31" s="113">
        <f>'Формат ФСТ'!AJ13/1000</f>
        <v>33.87399666</v>
      </c>
      <c r="G31" s="185">
        <f>'Формат ФСТ'!AQ13/1000</f>
        <v>33.87399651999999</v>
      </c>
      <c r="H31" s="138"/>
    </row>
    <row r="32" spans="1:8" s="118" customFormat="1" ht="15.75">
      <c r="A32" s="123" t="s">
        <v>62</v>
      </c>
      <c r="B32" s="484" t="s">
        <v>69</v>
      </c>
      <c r="C32" s="113">
        <v>8.778</v>
      </c>
      <c r="D32" s="113">
        <v>10.054</v>
      </c>
      <c r="E32" s="113">
        <v>11.226</v>
      </c>
      <c r="F32" s="113">
        <v>12.506</v>
      </c>
      <c r="G32" s="185">
        <v>13.006</v>
      </c>
      <c r="H32" s="117"/>
    </row>
    <row r="33" spans="1:8" s="449" customFormat="1" ht="15.75">
      <c r="A33" s="123" t="s">
        <v>68</v>
      </c>
      <c r="B33" s="484" t="s">
        <v>63</v>
      </c>
      <c r="C33" s="113">
        <v>249.517</v>
      </c>
      <c r="D33" s="113">
        <v>259.845</v>
      </c>
      <c r="E33" s="113">
        <v>270.603</v>
      </c>
      <c r="F33" s="113">
        <v>281.81</v>
      </c>
      <c r="G33" s="185">
        <v>293.472</v>
      </c>
      <c r="H33" s="450"/>
    </row>
    <row r="34" spans="1:8" s="118" customFormat="1" ht="15.75">
      <c r="A34" s="61"/>
      <c r="B34" s="120" t="s">
        <v>66</v>
      </c>
      <c r="C34" s="114"/>
      <c r="D34" s="114"/>
      <c r="E34" s="114"/>
      <c r="F34" s="114"/>
      <c r="G34" s="187"/>
      <c r="H34" s="117"/>
    </row>
    <row r="35" spans="1:8" s="118" customFormat="1" ht="15.75">
      <c r="A35" s="61" t="s">
        <v>13</v>
      </c>
      <c r="B35" s="484" t="s">
        <v>65</v>
      </c>
      <c r="C35" s="113">
        <v>95.412</v>
      </c>
      <c r="D35" s="113">
        <v>99.178</v>
      </c>
      <c r="E35" s="113">
        <v>102.907</v>
      </c>
      <c r="F35" s="113">
        <v>106.907</v>
      </c>
      <c r="G35" s="185">
        <v>111.183</v>
      </c>
      <c r="H35" s="117"/>
    </row>
    <row r="36" spans="1:8" s="118" customFormat="1" ht="15.75">
      <c r="A36" s="123" t="s">
        <v>70</v>
      </c>
      <c r="B36" s="484" t="s">
        <v>168</v>
      </c>
      <c r="C36" s="113">
        <v>135.676</v>
      </c>
      <c r="D36" s="113">
        <v>141.51</v>
      </c>
      <c r="E36" s="113">
        <v>147.595</v>
      </c>
      <c r="F36" s="113">
        <v>153.942</v>
      </c>
      <c r="G36" s="185">
        <v>160.72256</v>
      </c>
      <c r="H36" s="117"/>
    </row>
    <row r="37" spans="1:8" s="118" customFormat="1" ht="14.25" customHeight="1">
      <c r="A37" s="61" t="s">
        <v>135</v>
      </c>
      <c r="B37" s="120" t="s">
        <v>169</v>
      </c>
      <c r="C37" s="114"/>
      <c r="D37" s="114"/>
      <c r="E37" s="114"/>
      <c r="F37" s="114"/>
      <c r="G37" s="187"/>
      <c r="H37" s="117"/>
    </row>
    <row r="38" spans="1:8" s="118" customFormat="1" ht="15.75">
      <c r="A38" s="123" t="s">
        <v>35</v>
      </c>
      <c r="B38" s="484" t="s">
        <v>170</v>
      </c>
      <c r="C38" s="113">
        <f>C20-C24</f>
        <v>87.95811000000003</v>
      </c>
      <c r="D38" s="113">
        <f>D20-D24</f>
        <v>84.79820773622805</v>
      </c>
      <c r="E38" s="113">
        <f>E20-E24</f>
        <v>81.0939203995523</v>
      </c>
      <c r="F38" s="113">
        <f>F20-F24</f>
        <v>76.77089760770002</v>
      </c>
      <c r="G38" s="185">
        <f>G20-G24</f>
        <v>62.027315061636045</v>
      </c>
      <c r="H38" s="117"/>
    </row>
    <row r="39" spans="1:8" s="118" customFormat="1" ht="15.75">
      <c r="A39" s="123" t="s">
        <v>71</v>
      </c>
      <c r="B39" s="484" t="s">
        <v>72</v>
      </c>
      <c r="C39" s="113">
        <f>C40-C44</f>
        <v>-32.87</v>
      </c>
      <c r="D39" s="113">
        <f>D40-D44</f>
        <v>-29.022</v>
      </c>
      <c r="E39" s="113">
        <f>E40-E44</f>
        <v>-24.606</v>
      </c>
      <c r="F39" s="113">
        <f>F40-F44</f>
        <v>-19.54</v>
      </c>
      <c r="G39" s="185">
        <f>G40-G44</f>
        <v>-4.025</v>
      </c>
      <c r="H39" s="117"/>
    </row>
    <row r="40" spans="1:8" s="118" customFormat="1" ht="15.75">
      <c r="A40" s="61" t="s">
        <v>2</v>
      </c>
      <c r="B40" s="120" t="s">
        <v>73</v>
      </c>
      <c r="C40" s="114"/>
      <c r="D40" s="114"/>
      <c r="E40" s="114"/>
      <c r="F40" s="114"/>
      <c r="G40" s="187"/>
      <c r="H40" s="117"/>
    </row>
    <row r="41" spans="1:8" s="118" customFormat="1" ht="15.75">
      <c r="A41" s="61"/>
      <c r="B41" s="120" t="s">
        <v>64</v>
      </c>
      <c r="C41" s="114"/>
      <c r="D41" s="114"/>
      <c r="E41" s="114"/>
      <c r="F41" s="114"/>
      <c r="G41" s="187"/>
      <c r="H41" s="117"/>
    </row>
    <row r="42" spans="1:8" s="118" customFormat="1" ht="31.5">
      <c r="A42" s="61" t="s">
        <v>3</v>
      </c>
      <c r="B42" s="120" t="s">
        <v>174</v>
      </c>
      <c r="C42" s="114"/>
      <c r="D42" s="114"/>
      <c r="E42" s="114"/>
      <c r="F42" s="114"/>
      <c r="G42" s="187"/>
      <c r="H42" s="117"/>
    </row>
    <row r="43" spans="1:8" s="118" customFormat="1" ht="15.75">
      <c r="A43" s="61" t="s">
        <v>4</v>
      </c>
      <c r="B43" s="125" t="s">
        <v>175</v>
      </c>
      <c r="C43" s="114"/>
      <c r="D43" s="114"/>
      <c r="E43" s="114"/>
      <c r="F43" s="114"/>
      <c r="G43" s="187"/>
      <c r="H43" s="117"/>
    </row>
    <row r="44" spans="1:8" s="118" customFormat="1" ht="15.75">
      <c r="A44" s="61" t="s">
        <v>5</v>
      </c>
      <c r="B44" s="120" t="s">
        <v>74</v>
      </c>
      <c r="C44" s="114">
        <f>C46</f>
        <v>32.87</v>
      </c>
      <c r="D44" s="114">
        <f>D46</f>
        <v>29.022</v>
      </c>
      <c r="E44" s="114">
        <f>E46</f>
        <v>24.606</v>
      </c>
      <c r="F44" s="114">
        <f>F46</f>
        <v>19.54</v>
      </c>
      <c r="G44" s="187">
        <f>G46</f>
        <v>4.025</v>
      </c>
      <c r="H44" s="117"/>
    </row>
    <row r="45" spans="1:8" s="118" customFormat="1" ht="15.75">
      <c r="A45" s="61"/>
      <c r="B45" s="120" t="s">
        <v>64</v>
      </c>
      <c r="C45" s="114"/>
      <c r="D45" s="114"/>
      <c r="E45" s="114"/>
      <c r="F45" s="114"/>
      <c r="G45" s="187"/>
      <c r="H45" s="117"/>
    </row>
    <row r="46" spans="1:8" s="118" customFormat="1" ht="15.75">
      <c r="A46" s="61" t="s">
        <v>6</v>
      </c>
      <c r="B46" s="120" t="s">
        <v>176</v>
      </c>
      <c r="C46" s="114">
        <v>32.87</v>
      </c>
      <c r="D46" s="114">
        <v>29.022</v>
      </c>
      <c r="E46" s="114">
        <v>24.606</v>
      </c>
      <c r="F46" s="114">
        <v>19.54</v>
      </c>
      <c r="G46" s="187">
        <v>4.025</v>
      </c>
      <c r="H46" s="117"/>
    </row>
    <row r="47" spans="1:8" s="118" customFormat="1" ht="15.75">
      <c r="A47" s="123" t="s">
        <v>75</v>
      </c>
      <c r="B47" s="484" t="s">
        <v>76</v>
      </c>
      <c r="C47" s="113">
        <f>C38+C39</f>
        <v>55.088110000000036</v>
      </c>
      <c r="D47" s="113">
        <f>D38+D39</f>
        <v>55.77620773622805</v>
      </c>
      <c r="E47" s="113">
        <f>E38+E39</f>
        <v>56.4879203995523</v>
      </c>
      <c r="F47" s="113">
        <f>F38+F39</f>
        <v>57.23089760770002</v>
      </c>
      <c r="G47" s="185">
        <f>G38+G39</f>
        <v>58.00231506163605</v>
      </c>
      <c r="H47" s="117"/>
    </row>
    <row r="48" spans="1:8" s="118" customFormat="1" ht="15.75">
      <c r="A48" s="123" t="s">
        <v>77</v>
      </c>
      <c r="B48" s="484" t="s">
        <v>78</v>
      </c>
      <c r="C48" s="113">
        <f>C47*20%</f>
        <v>11.017622000000008</v>
      </c>
      <c r="D48" s="113">
        <f>D47*20%</f>
        <v>11.15524154724561</v>
      </c>
      <c r="E48" s="113">
        <f>E47*20%</f>
        <v>11.297584079910461</v>
      </c>
      <c r="F48" s="113">
        <f>F47*20%</f>
        <v>11.446179521540005</v>
      </c>
      <c r="G48" s="185">
        <f>G47*20%</f>
        <v>11.60046301232721</v>
      </c>
      <c r="H48" s="117"/>
    </row>
    <row r="49" spans="1:8" s="118" customFormat="1" ht="15.75">
      <c r="A49" s="123" t="s">
        <v>79</v>
      </c>
      <c r="B49" s="484" t="s">
        <v>80</v>
      </c>
      <c r="C49" s="113">
        <f>C47-C48</f>
        <v>44.070488000000026</v>
      </c>
      <c r="D49" s="113">
        <f>D47-D48</f>
        <v>44.62096618898244</v>
      </c>
      <c r="E49" s="113">
        <f>E47-E48</f>
        <v>45.190336319641844</v>
      </c>
      <c r="F49" s="113">
        <f>F47-F48</f>
        <v>45.78471808616002</v>
      </c>
      <c r="G49" s="185">
        <f>G47-G48</f>
        <v>46.401852049308836</v>
      </c>
      <c r="H49" s="117"/>
    </row>
    <row r="50" spans="1:8" s="118" customFormat="1" ht="15.75">
      <c r="A50" s="123" t="s">
        <v>81</v>
      </c>
      <c r="B50" s="484" t="s">
        <v>186</v>
      </c>
      <c r="C50" s="113">
        <f>C52+C55</f>
        <v>44.07070166</v>
      </c>
      <c r="D50" s="113">
        <f>D52+D55</f>
        <v>44.62062213</v>
      </c>
      <c r="E50" s="113">
        <f>E52+E55</f>
        <v>45.18996056</v>
      </c>
      <c r="F50" s="113">
        <f>F52+F55</f>
        <v>45.78431183</v>
      </c>
      <c r="G50" s="185">
        <f>G52+G55</f>
        <v>46.40136</v>
      </c>
      <c r="H50" s="117"/>
    </row>
    <row r="51" spans="1:8" s="118" customFormat="1" ht="15.75">
      <c r="A51" s="126"/>
      <c r="B51" s="120" t="s">
        <v>66</v>
      </c>
      <c r="C51" s="114"/>
      <c r="D51" s="114"/>
      <c r="E51" s="114"/>
      <c r="F51" s="114"/>
      <c r="G51" s="187"/>
      <c r="H51" s="117"/>
    </row>
    <row r="52" spans="1:8" s="118" customFormat="1" ht="18.75">
      <c r="A52" s="61" t="s">
        <v>2</v>
      </c>
      <c r="B52" s="484" t="s">
        <v>177</v>
      </c>
      <c r="C52" s="113">
        <f>'Формат ФСТ'!P13/1000</f>
        <v>30.40000166</v>
      </c>
      <c r="D52" s="113">
        <f>'Формат ФСТ'!W13/1000</f>
        <v>30.40000213</v>
      </c>
      <c r="E52" s="113">
        <f>'Формат ФСТ'!AD13/1000</f>
        <v>30.40000056</v>
      </c>
      <c r="F52" s="113">
        <f>'Формат ФСТ'!AK13/1000</f>
        <v>30.40000183</v>
      </c>
      <c r="G52" s="185">
        <f>'Формат ФСТ'!AR13/1000</f>
        <v>30.4</v>
      </c>
      <c r="H52" s="138"/>
    </row>
    <row r="53" spans="1:7" s="118" customFormat="1" ht="15.75">
      <c r="A53" s="126" t="s">
        <v>5</v>
      </c>
      <c r="B53" s="120" t="s">
        <v>178</v>
      </c>
      <c r="C53" s="114"/>
      <c r="D53" s="114"/>
      <c r="E53" s="114"/>
      <c r="F53" s="114"/>
      <c r="G53" s="187"/>
    </row>
    <row r="54" spans="1:7" s="118" customFormat="1" ht="15.75">
      <c r="A54" s="61" t="s">
        <v>60</v>
      </c>
      <c r="B54" s="120" t="s">
        <v>179</v>
      </c>
      <c r="C54" s="114"/>
      <c r="D54" s="114"/>
      <c r="E54" s="114"/>
      <c r="F54" s="114"/>
      <c r="G54" s="187"/>
    </row>
    <row r="55" spans="1:7" s="449" customFormat="1" ht="15.75">
      <c r="A55" s="61" t="s">
        <v>62</v>
      </c>
      <c r="B55" s="120" t="s">
        <v>180</v>
      </c>
      <c r="C55" s="113">
        <v>13.6707</v>
      </c>
      <c r="D55" s="113">
        <v>14.22062</v>
      </c>
      <c r="E55" s="113">
        <v>14.78996</v>
      </c>
      <c r="F55" s="113">
        <v>15.38431</v>
      </c>
      <c r="G55" s="185">
        <v>16.00136</v>
      </c>
    </row>
    <row r="56" spans="1:8" s="118" customFormat="1" ht="15.75">
      <c r="A56" s="123" t="s">
        <v>120</v>
      </c>
      <c r="B56" s="484" t="s">
        <v>184</v>
      </c>
      <c r="C56" s="113"/>
      <c r="D56" s="113"/>
      <c r="E56" s="113"/>
      <c r="F56" s="113"/>
      <c r="G56" s="185"/>
      <c r="H56" s="117"/>
    </row>
    <row r="57" spans="1:8" s="128" customFormat="1" ht="15.75">
      <c r="A57" s="61" t="s">
        <v>2</v>
      </c>
      <c r="B57" s="6" t="s">
        <v>162</v>
      </c>
      <c r="C57" s="114"/>
      <c r="D57" s="114"/>
      <c r="E57" s="114"/>
      <c r="F57" s="114"/>
      <c r="G57" s="187"/>
      <c r="H57" s="127"/>
    </row>
    <row r="58" spans="1:8" s="128" customFormat="1" ht="15.75">
      <c r="A58" s="61" t="s">
        <v>5</v>
      </c>
      <c r="B58" s="120" t="s">
        <v>163</v>
      </c>
      <c r="C58" s="114"/>
      <c r="D58" s="114"/>
      <c r="E58" s="114"/>
      <c r="F58" s="114"/>
      <c r="G58" s="187"/>
      <c r="H58" s="127"/>
    </row>
    <row r="59" spans="1:8" s="128" customFormat="1" ht="15.75">
      <c r="A59" s="61"/>
      <c r="B59" s="120" t="s">
        <v>164</v>
      </c>
      <c r="C59" s="114"/>
      <c r="D59" s="114"/>
      <c r="E59" s="114"/>
      <c r="F59" s="114"/>
      <c r="G59" s="187"/>
      <c r="H59" s="127"/>
    </row>
    <row r="60" spans="1:8" s="118" customFormat="1" ht="15.75">
      <c r="A60" s="123" t="s">
        <v>84</v>
      </c>
      <c r="B60" s="484" t="s">
        <v>185</v>
      </c>
      <c r="C60" s="113"/>
      <c r="D60" s="113"/>
      <c r="E60" s="113"/>
      <c r="F60" s="113"/>
      <c r="G60" s="185"/>
      <c r="H60" s="117"/>
    </row>
    <row r="61" spans="1:8" s="128" customFormat="1" ht="15.75">
      <c r="A61" s="61" t="s">
        <v>2</v>
      </c>
      <c r="B61" s="6" t="s">
        <v>165</v>
      </c>
      <c r="C61" s="114"/>
      <c r="D61" s="114"/>
      <c r="E61" s="114"/>
      <c r="F61" s="114"/>
      <c r="G61" s="187"/>
      <c r="H61" s="127"/>
    </row>
    <row r="62" spans="1:8" s="128" customFormat="1" ht="15.75">
      <c r="A62" s="61" t="s">
        <v>5</v>
      </c>
      <c r="B62" s="120" t="s">
        <v>166</v>
      </c>
      <c r="C62" s="114"/>
      <c r="D62" s="114"/>
      <c r="E62" s="114"/>
      <c r="F62" s="114"/>
      <c r="G62" s="187"/>
      <c r="H62" s="127"/>
    </row>
    <row r="63" spans="1:8" s="128" customFormat="1" ht="15.75">
      <c r="A63" s="61"/>
      <c r="B63" s="120" t="s">
        <v>164</v>
      </c>
      <c r="C63" s="114"/>
      <c r="D63" s="114"/>
      <c r="E63" s="114"/>
      <c r="F63" s="114"/>
      <c r="G63" s="187"/>
      <c r="H63" s="127"/>
    </row>
    <row r="64" spans="1:7" s="118" customFormat="1" ht="15.75">
      <c r="A64" s="123" t="s">
        <v>87</v>
      </c>
      <c r="B64" s="484" t="s">
        <v>85</v>
      </c>
      <c r="C64" s="113"/>
      <c r="D64" s="113"/>
      <c r="E64" s="113"/>
      <c r="F64" s="113"/>
      <c r="G64" s="185"/>
    </row>
    <row r="65" spans="1:7" s="118" customFormat="1" ht="15.75">
      <c r="A65" s="123"/>
      <c r="B65" s="120" t="s">
        <v>86</v>
      </c>
      <c r="C65" s="114"/>
      <c r="D65" s="114"/>
      <c r="E65" s="114"/>
      <c r="F65" s="114"/>
      <c r="G65" s="187"/>
    </row>
    <row r="66" spans="1:7" s="118" customFormat="1" ht="15.75">
      <c r="A66" s="61" t="s">
        <v>2</v>
      </c>
      <c r="B66" s="120" t="s">
        <v>181</v>
      </c>
      <c r="C66" s="114"/>
      <c r="D66" s="114"/>
      <c r="E66" s="114"/>
      <c r="F66" s="114"/>
      <c r="G66" s="187"/>
    </row>
    <row r="67" spans="1:7" s="118" customFormat="1" ht="15.75">
      <c r="A67" s="61" t="s">
        <v>3</v>
      </c>
      <c r="B67" s="120" t="s">
        <v>94</v>
      </c>
      <c r="C67" s="113"/>
      <c r="D67" s="113"/>
      <c r="E67" s="113"/>
      <c r="F67" s="113"/>
      <c r="G67" s="185"/>
    </row>
    <row r="68" spans="1:7" s="118" customFormat="1" ht="15.75">
      <c r="A68" s="61" t="s">
        <v>5</v>
      </c>
      <c r="B68" s="120" t="s">
        <v>182</v>
      </c>
      <c r="C68" s="113"/>
      <c r="D68" s="113"/>
      <c r="E68" s="113"/>
      <c r="F68" s="113"/>
      <c r="G68" s="185"/>
    </row>
    <row r="69" spans="1:7" s="118" customFormat="1" ht="15.75">
      <c r="A69" s="123" t="s">
        <v>89</v>
      </c>
      <c r="B69" s="484" t="s">
        <v>88</v>
      </c>
      <c r="C69" s="114"/>
      <c r="D69" s="114"/>
      <c r="E69" s="114"/>
      <c r="F69" s="114"/>
      <c r="G69" s="187"/>
    </row>
    <row r="70" spans="1:7" s="118" customFormat="1" ht="15.75">
      <c r="A70" s="123"/>
      <c r="B70" s="120" t="s">
        <v>123</v>
      </c>
      <c r="C70" s="114"/>
      <c r="D70" s="114"/>
      <c r="E70" s="114"/>
      <c r="F70" s="114"/>
      <c r="G70" s="187"/>
    </row>
    <row r="71" spans="1:7" s="118" customFormat="1" ht="15.75">
      <c r="A71" s="61" t="s">
        <v>2</v>
      </c>
      <c r="B71" s="120" t="s">
        <v>183</v>
      </c>
      <c r="C71" s="113"/>
      <c r="D71" s="113"/>
      <c r="E71" s="113"/>
      <c r="F71" s="113"/>
      <c r="G71" s="185"/>
    </row>
    <row r="72" spans="1:7" s="118" customFormat="1" ht="15.75">
      <c r="A72" s="61" t="s">
        <v>3</v>
      </c>
      <c r="B72" s="120" t="s">
        <v>94</v>
      </c>
      <c r="C72" s="113"/>
      <c r="D72" s="113"/>
      <c r="E72" s="113"/>
      <c r="F72" s="113"/>
      <c r="G72" s="185"/>
    </row>
    <row r="73" spans="1:7" s="118" customFormat="1" ht="15.75">
      <c r="A73" s="61" t="s">
        <v>5</v>
      </c>
      <c r="B73" s="120" t="s">
        <v>182</v>
      </c>
      <c r="C73" s="113"/>
      <c r="D73" s="113"/>
      <c r="E73" s="113"/>
      <c r="F73" s="113"/>
      <c r="G73" s="185"/>
    </row>
    <row r="74" spans="1:8" s="118" customFormat="1" ht="15.75">
      <c r="A74" s="123" t="s">
        <v>90</v>
      </c>
      <c r="B74" s="484" t="s">
        <v>122</v>
      </c>
      <c r="C74" s="113">
        <f>'1 приложение 1.1'!AD18-('7 приложение 4.1'!C52+'7 приложение 4.1'!C31)</f>
        <v>11.569320298799994</v>
      </c>
      <c r="D74" s="113">
        <f>'1 приложение 1.1'!AE18-('7 приложение 4.1'!D52+'7 приложение 4.1'!D31)</f>
        <v>11.569320611999984</v>
      </c>
      <c r="E74" s="113">
        <f>'1 приложение 1.1'!AF18-('7 приложение 4.1'!E52+'7 приложение 4.1'!E31)</f>
        <v>11.569319368199999</v>
      </c>
      <c r="F74" s="113">
        <f>'1 приложение 1.1'!AG18-('7 приложение 4.1'!F52+'7 приложение 4.1'!F31)</f>
        <v>11.569319728199986</v>
      </c>
      <c r="G74" s="185">
        <f>'1 приложение 1.1'!AH18-('7 приложение 4.1'!G52+'7 приложение 4.1'!G31)</f>
        <v>11.569319373599996</v>
      </c>
      <c r="H74" s="130"/>
    </row>
    <row r="75" spans="1:7" s="118" customFormat="1" ht="15.75">
      <c r="A75" s="123" t="s">
        <v>91</v>
      </c>
      <c r="B75" s="484" t="s">
        <v>191</v>
      </c>
      <c r="C75" s="113"/>
      <c r="D75" s="113"/>
      <c r="E75" s="113"/>
      <c r="F75" s="113"/>
      <c r="G75" s="185"/>
    </row>
    <row r="76" spans="1:7" s="118" customFormat="1" ht="15.75">
      <c r="A76" s="61" t="s">
        <v>2</v>
      </c>
      <c r="B76" s="120" t="s">
        <v>192</v>
      </c>
      <c r="C76" s="114"/>
      <c r="D76" s="114"/>
      <c r="E76" s="114"/>
      <c r="F76" s="114"/>
      <c r="G76" s="187"/>
    </row>
    <row r="77" spans="1:7" s="118" customFormat="1" ht="15.75">
      <c r="A77" s="61" t="s">
        <v>5</v>
      </c>
      <c r="B77" s="120" t="s">
        <v>193</v>
      </c>
      <c r="C77" s="114"/>
      <c r="D77" s="114"/>
      <c r="E77" s="114"/>
      <c r="F77" s="114"/>
      <c r="G77" s="187"/>
    </row>
    <row r="78" spans="1:7" s="118" customFormat="1" ht="15.75">
      <c r="A78" s="123" t="s">
        <v>171</v>
      </c>
      <c r="B78" s="484" t="s">
        <v>196</v>
      </c>
      <c r="C78" s="114"/>
      <c r="D78" s="114"/>
      <c r="E78" s="114"/>
      <c r="F78" s="114"/>
      <c r="G78" s="187"/>
    </row>
    <row r="79" spans="1:8" s="449" customFormat="1" ht="15.75">
      <c r="A79" s="123" t="s">
        <v>172</v>
      </c>
      <c r="B79" s="484" t="s">
        <v>121</v>
      </c>
      <c r="C79" s="113">
        <f>C52</f>
        <v>30.40000166</v>
      </c>
      <c r="D79" s="113">
        <f>D52</f>
        <v>30.40000213</v>
      </c>
      <c r="E79" s="113">
        <f>E52</f>
        <v>30.40000056</v>
      </c>
      <c r="F79" s="113">
        <f>F52</f>
        <v>30.40000183</v>
      </c>
      <c r="G79" s="185">
        <f>G52</f>
        <v>30.4</v>
      </c>
      <c r="H79" s="448"/>
    </row>
    <row r="80" spans="1:7" s="118" customFormat="1" ht="15.75">
      <c r="A80" s="123"/>
      <c r="B80" s="120" t="s">
        <v>94</v>
      </c>
      <c r="C80" s="113"/>
      <c r="D80" s="113"/>
      <c r="E80" s="113"/>
      <c r="F80" s="113"/>
      <c r="G80" s="185"/>
    </row>
    <row r="81" spans="1:10" s="118" customFormat="1" ht="47.25">
      <c r="A81" s="123" t="s">
        <v>172</v>
      </c>
      <c r="B81" s="484" t="s">
        <v>305</v>
      </c>
      <c r="C81" s="540">
        <f>C20+C40+C58+C61+C64+C77+C78</f>
        <v>664.672</v>
      </c>
      <c r="D81" s="540">
        <f>D20+D40+D58+D61+D64+D77+D78</f>
        <v>684.393219006228</v>
      </c>
      <c r="E81" s="540">
        <f>E20+E40+E58+E61+E64+E77+E78</f>
        <v>703.8966363295523</v>
      </c>
      <c r="F81" s="540">
        <f>F20+F40+F58+F61+F64+F77+F78</f>
        <v>724.0842142677001</v>
      </c>
      <c r="G81" s="354">
        <f>G20+G40+G58+G61+G64+G77+G78</f>
        <v>734.275571581636</v>
      </c>
      <c r="H81" s="130"/>
      <c r="I81" s="130"/>
      <c r="J81" s="130"/>
    </row>
    <row r="82" spans="1:10" s="118" customFormat="1" ht="47.25">
      <c r="A82" s="123" t="s">
        <v>173</v>
      </c>
      <c r="B82" s="484" t="s">
        <v>306</v>
      </c>
      <c r="C82" s="114">
        <f>C24-C31+C44+C57+C62+C48+C55+C79</f>
        <v>630.79821366</v>
      </c>
      <c r="D82" s="114">
        <f>D24-D31+D44+D57+D62+D48+D55+D79</f>
        <v>650.5188736772457</v>
      </c>
      <c r="E82" s="114">
        <f>E24-E31+E44+E57+E62+E48+E55+E79</f>
        <v>670.0222646399104</v>
      </c>
      <c r="F82" s="114">
        <f>F24-F31+F44+F57+F62+F48+F55+F79</f>
        <v>690.20981135154</v>
      </c>
      <c r="G82" s="187">
        <f>G24-G31+G44+G57+G62+G48+G55+G79</f>
        <v>700.401083012327</v>
      </c>
      <c r="H82" s="130"/>
      <c r="I82" s="130"/>
      <c r="J82" s="130"/>
    </row>
    <row r="83" spans="1:10" s="118" customFormat="1" ht="32.25" thickBot="1">
      <c r="A83" s="131"/>
      <c r="B83" s="132" t="s">
        <v>187</v>
      </c>
      <c r="C83" s="122">
        <f>C81-C82</f>
        <v>33.87378634000004</v>
      </c>
      <c r="D83" s="122">
        <f>D81-D82</f>
        <v>33.87434532898237</v>
      </c>
      <c r="E83" s="122">
        <f>E81-E82</f>
        <v>33.87437168964186</v>
      </c>
      <c r="F83" s="122">
        <f>F81-F82</f>
        <v>33.87440291616008</v>
      </c>
      <c r="G83" s="186">
        <f>G81-G82</f>
        <v>33.87448856930894</v>
      </c>
      <c r="H83" s="130"/>
      <c r="I83" s="130"/>
      <c r="J83" s="130"/>
    </row>
    <row r="84" spans="1:10" s="118" customFormat="1" ht="16.5" thickBot="1">
      <c r="A84" s="133"/>
      <c r="B84" s="134"/>
      <c r="C84" s="135"/>
      <c r="D84" s="135"/>
      <c r="E84" s="135"/>
      <c r="F84" s="135"/>
      <c r="G84" s="188"/>
      <c r="H84" s="130"/>
      <c r="I84" s="130"/>
      <c r="J84" s="130"/>
    </row>
    <row r="85" spans="1:7" s="118" customFormat="1" ht="15.75">
      <c r="A85" s="136"/>
      <c r="B85" s="119" t="s">
        <v>92</v>
      </c>
      <c r="C85" s="129"/>
      <c r="D85" s="129"/>
      <c r="E85" s="129"/>
      <c r="F85" s="129"/>
      <c r="G85" s="541"/>
    </row>
    <row r="86" spans="1:7" s="118" customFormat="1" ht="15.75">
      <c r="A86" s="61" t="s">
        <v>2</v>
      </c>
      <c r="B86" s="120" t="s">
        <v>93</v>
      </c>
      <c r="C86" s="485"/>
      <c r="D86" s="485"/>
      <c r="E86" s="485"/>
      <c r="F86" s="485"/>
      <c r="G86" s="542"/>
    </row>
    <row r="87" spans="1:7" s="118" customFormat="1" ht="15.75">
      <c r="A87" s="61" t="s">
        <v>5</v>
      </c>
      <c r="B87" s="120" t="s">
        <v>95</v>
      </c>
      <c r="C87" s="485"/>
      <c r="D87" s="485"/>
      <c r="E87" s="485"/>
      <c r="F87" s="485"/>
      <c r="G87" s="542"/>
    </row>
    <row r="88" spans="1:7" s="118" customFormat="1" ht="16.5" thickBot="1">
      <c r="A88" s="64" t="s">
        <v>60</v>
      </c>
      <c r="B88" s="121" t="s">
        <v>244</v>
      </c>
      <c r="C88" s="137"/>
      <c r="D88" s="137"/>
      <c r="E88" s="137"/>
      <c r="F88" s="137"/>
      <c r="G88" s="189"/>
    </row>
    <row r="89" spans="3:7" ht="15.75">
      <c r="C89" s="162"/>
      <c r="D89" s="162"/>
      <c r="E89" s="162"/>
      <c r="F89" s="162"/>
      <c r="G89" s="162"/>
    </row>
    <row r="90" spans="1:7" ht="15.75">
      <c r="A90" s="12" t="s">
        <v>96</v>
      </c>
      <c r="C90" s="162"/>
      <c r="D90" s="162"/>
      <c r="E90" s="162"/>
      <c r="F90" s="162"/>
      <c r="G90" s="162"/>
    </row>
  </sheetData>
  <sheetProtection/>
  <mergeCells count="10">
    <mergeCell ref="A6:G6"/>
    <mergeCell ref="A16:A18"/>
    <mergeCell ref="B16:B18"/>
    <mergeCell ref="C17:C18"/>
    <mergeCell ref="D17:D18"/>
    <mergeCell ref="G17:G18"/>
    <mergeCell ref="C11:G11"/>
    <mergeCell ref="C12:G12"/>
    <mergeCell ref="E17:E18"/>
    <mergeCell ref="F17:F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2016-02-29T07:35:41Z</cp:lastPrinted>
  <dcterms:created xsi:type="dcterms:W3CDTF">2009-07-27T10:10:26Z</dcterms:created>
  <dcterms:modified xsi:type="dcterms:W3CDTF">2016-02-29T07:42:33Z</dcterms:modified>
  <cp:category/>
  <cp:version/>
  <cp:contentType/>
  <cp:contentStatus/>
</cp:coreProperties>
</file>